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825" windowWidth="15195" windowHeight="1215" activeTab="1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  <sheet name="Диагностика (2)" sheetId="6" r:id="rId6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5">'Диагностика (2)'!$6:$6</definedName>
    <definedName name="_xlnm.Print_Titles" localSheetId="2">'Расчет ИФО'!$5:$9</definedName>
    <definedName name="_xlnm.Print_Area" localSheetId="0">Аналит.отчет!$A$1:$E$175</definedName>
    <definedName name="_xlnm.Print_Area" localSheetId="1">Диагностика!$A$1:$K$75</definedName>
    <definedName name="_xlnm.Print_Area" localSheetId="5">'Диагностика (2)'!$A$1:$K$75</definedName>
    <definedName name="_xlnm.Print_Area" localSheetId="3">'Инвест. проекты'!$A$1:$H$12</definedName>
    <definedName name="_xlnm.Print_Area" localSheetId="2">'Расчет ИФО'!$A$1:$I$35</definedName>
  </definedNames>
  <calcPr calcId="145621"/>
</workbook>
</file>

<file path=xl/calcChain.xml><?xml version="1.0" encoding="utf-8"?>
<calcChain xmlns="http://schemas.openxmlformats.org/spreadsheetml/2006/main">
  <c r="D160" i="1" l="1"/>
  <c r="C102" i="1" l="1"/>
  <c r="D102" i="1" l="1"/>
  <c r="E116" i="1"/>
  <c r="D158" i="1" l="1"/>
  <c r="D123" i="1"/>
  <c r="D49" i="1"/>
  <c r="D27" i="1"/>
  <c r="F12" i="5" l="1"/>
  <c r="F9" i="2" l="1"/>
  <c r="G9" i="2"/>
  <c r="I9" i="2"/>
  <c r="J9" i="2"/>
  <c r="K9" i="2"/>
  <c r="E9" i="2"/>
  <c r="H46" i="2" l="1"/>
  <c r="D36" i="1"/>
  <c r="D30" i="1" s="1"/>
  <c r="D9" i="1"/>
  <c r="D7" i="1" s="1"/>
  <c r="J35" i="2" l="1"/>
  <c r="C160" i="1"/>
  <c r="C49" i="1"/>
  <c r="C47" i="1"/>
  <c r="C27" i="1"/>
  <c r="K70" i="6"/>
  <c r="I70" i="6"/>
  <c r="H70" i="6"/>
  <c r="G70" i="6"/>
  <c r="F70" i="6"/>
  <c r="E70" i="6"/>
  <c r="K66" i="6"/>
  <c r="J66" i="6"/>
  <c r="I66" i="6"/>
  <c r="H66" i="6"/>
  <c r="G66" i="6"/>
  <c r="F66" i="6"/>
  <c r="E66" i="6"/>
  <c r="K58" i="6"/>
  <c r="J58" i="6"/>
  <c r="I58" i="6"/>
  <c r="H58" i="6"/>
  <c r="G58" i="6"/>
  <c r="F58" i="6"/>
  <c r="E58" i="6"/>
  <c r="K53" i="6"/>
  <c r="J53" i="6"/>
  <c r="I53" i="6"/>
  <c r="H53" i="6"/>
  <c r="G53" i="6"/>
  <c r="F53" i="6"/>
  <c r="E53" i="6"/>
  <c r="K49" i="6"/>
  <c r="J49" i="6"/>
  <c r="I49" i="6"/>
  <c r="H49" i="6"/>
  <c r="G49" i="6"/>
  <c r="F49" i="6"/>
  <c r="E49" i="6"/>
  <c r="H46" i="6"/>
  <c r="H45" i="6"/>
  <c r="H44" i="6"/>
  <c r="K43" i="6"/>
  <c r="J43" i="6"/>
  <c r="I43" i="6"/>
  <c r="H43" i="6"/>
  <c r="G43" i="6"/>
  <c r="F43" i="6"/>
  <c r="E43" i="6"/>
  <c r="K41" i="6"/>
  <c r="J41" i="6"/>
  <c r="I41" i="6"/>
  <c r="H41" i="6"/>
  <c r="G41" i="6"/>
  <c r="F41" i="6"/>
  <c r="E41" i="6"/>
  <c r="K40" i="6"/>
  <c r="J40" i="6"/>
  <c r="I40" i="6"/>
  <c r="H40" i="6"/>
  <c r="G40" i="6"/>
  <c r="F40" i="6"/>
  <c r="E40" i="6"/>
  <c r="K38" i="6"/>
  <c r="J38" i="6"/>
  <c r="I38" i="6"/>
  <c r="H38" i="6"/>
  <c r="G38" i="6"/>
  <c r="F38" i="6"/>
  <c r="E38" i="6"/>
  <c r="K35" i="6"/>
  <c r="J35" i="6"/>
  <c r="I35" i="6"/>
  <c r="H35" i="6"/>
  <c r="G35" i="6"/>
  <c r="F35" i="6"/>
  <c r="E35" i="6"/>
  <c r="H32" i="6"/>
  <c r="H30" i="6"/>
  <c r="H29" i="6"/>
  <c r="H28" i="6"/>
  <c r="H27" i="6"/>
  <c r="H23" i="6"/>
  <c r="H20" i="6"/>
  <c r="H19" i="6"/>
  <c r="H17" i="6"/>
  <c r="H16" i="6"/>
  <c r="H14" i="6"/>
  <c r="K9" i="6"/>
  <c r="J9" i="6"/>
  <c r="I9" i="6"/>
  <c r="H9" i="6"/>
  <c r="G9" i="6"/>
  <c r="F9" i="6"/>
  <c r="E9" i="6"/>
  <c r="K8" i="6"/>
  <c r="J8" i="6"/>
  <c r="I8" i="6"/>
  <c r="H8" i="6"/>
  <c r="G8" i="6"/>
  <c r="F8" i="6"/>
  <c r="E8" i="6"/>
  <c r="K7" i="6"/>
  <c r="K73" i="6" s="1"/>
  <c r="J7" i="6"/>
  <c r="J73" i="6" s="1"/>
  <c r="I7" i="6"/>
  <c r="I73" i="6" s="1"/>
  <c r="H7" i="6"/>
  <c r="H73" i="6" s="1"/>
  <c r="G7" i="6"/>
  <c r="G73" i="6" s="1"/>
  <c r="F7" i="6"/>
  <c r="F73" i="6" s="1"/>
  <c r="E7" i="6"/>
  <c r="E73" i="6" s="1"/>
  <c r="I53" i="2" l="1"/>
  <c r="J53" i="2"/>
  <c r="H9" i="2" l="1"/>
  <c r="E27" i="1" l="1"/>
  <c r="C123" i="1" l="1"/>
  <c r="J70" i="2" l="1"/>
  <c r="K8" i="2" l="1"/>
  <c r="E74" i="2"/>
  <c r="J58" i="2" l="1"/>
  <c r="F53" i="2" l="1"/>
  <c r="C13" i="1" s="1"/>
  <c r="G53" i="2"/>
  <c r="H53" i="2"/>
  <c r="K53" i="2"/>
  <c r="E53" i="2"/>
  <c r="F8" i="2" l="1"/>
  <c r="C9" i="1" s="1"/>
  <c r="G8" i="2"/>
  <c r="I8" i="2"/>
  <c r="J8" i="2"/>
  <c r="L8" i="2" s="1"/>
  <c r="E8" i="2"/>
  <c r="H8" i="2"/>
  <c r="F58" i="2" l="1"/>
  <c r="C14" i="1" s="1"/>
  <c r="G58" i="2"/>
  <c r="H58" i="2"/>
  <c r="I58" i="2"/>
  <c r="K58" i="2"/>
  <c r="E58" i="2"/>
  <c r="C42" i="1" s="1"/>
  <c r="E42" i="1" s="1"/>
  <c r="F43" i="2"/>
  <c r="G43" i="2"/>
  <c r="I43" i="2"/>
  <c r="J43" i="2"/>
  <c r="K43" i="2"/>
  <c r="E43" i="2"/>
  <c r="C158" i="1"/>
  <c r="E131" i="1" l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09" i="1"/>
  <c r="E110" i="1"/>
  <c r="E111" i="1"/>
  <c r="E112" i="1"/>
  <c r="E113" i="1"/>
  <c r="E114" i="1"/>
  <c r="E115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G19" i="3" l="1"/>
  <c r="H19" i="3"/>
  <c r="I19" i="3" l="1"/>
  <c r="H43" i="2" l="1"/>
  <c r="G27" i="3"/>
  <c r="K35" i="2" l="1"/>
  <c r="I35" i="2"/>
  <c r="H35" i="2"/>
  <c r="G35" i="2"/>
  <c r="F35" i="2"/>
  <c r="E35" i="2"/>
  <c r="E158" i="1" l="1"/>
  <c r="K7" i="2" l="1"/>
  <c r="I7" i="2"/>
  <c r="K70" i="2" l="1"/>
  <c r="I70" i="2"/>
  <c r="H70" i="2"/>
  <c r="G70" i="2"/>
  <c r="F70" i="2"/>
  <c r="E70" i="2"/>
  <c r="E14" i="3" l="1"/>
  <c r="E108" i="1" l="1"/>
  <c r="E107" i="1"/>
  <c r="E106" i="1"/>
  <c r="E105" i="1"/>
  <c r="E104" i="1"/>
  <c r="E103" i="1"/>
  <c r="E102" i="1"/>
  <c r="E84" i="1"/>
  <c r="E83" i="1"/>
  <c r="E82" i="1"/>
  <c r="E81" i="1"/>
  <c r="E80" i="1"/>
  <c r="E79" i="1"/>
  <c r="E73" i="1"/>
  <c r="E71" i="1"/>
  <c r="E69" i="1"/>
  <c r="E66" i="1"/>
  <c r="E64" i="1"/>
  <c r="E62" i="1"/>
  <c r="E60" i="1"/>
  <c r="E59" i="1"/>
  <c r="E47" i="1"/>
  <c r="E44" i="1"/>
  <c r="E39" i="1"/>
  <c r="E26" i="1"/>
  <c r="E25" i="1"/>
  <c r="E22" i="1"/>
  <c r="E19" i="1"/>
  <c r="E18" i="1"/>
  <c r="E17" i="1"/>
  <c r="E16" i="1"/>
  <c r="E15" i="1"/>
  <c r="E14" i="1"/>
  <c r="E13" i="1"/>
  <c r="E11" i="1"/>
  <c r="H27" i="3" l="1"/>
  <c r="H29" i="3"/>
  <c r="G29" i="3"/>
  <c r="H28" i="3"/>
  <c r="G28" i="3"/>
  <c r="H26" i="3"/>
  <c r="G26" i="3"/>
  <c r="H25" i="3"/>
  <c r="G25" i="3"/>
  <c r="H24" i="3"/>
  <c r="G24" i="3"/>
  <c r="H18" i="3"/>
  <c r="H20" i="3" s="1"/>
  <c r="G18" i="3"/>
  <c r="G20" i="3" s="1"/>
  <c r="H15" i="3"/>
  <c r="G15" i="3"/>
  <c r="D14" i="3"/>
  <c r="H13" i="3"/>
  <c r="G13" i="3"/>
  <c r="F66" i="2"/>
  <c r="G66" i="2"/>
  <c r="H66" i="2"/>
  <c r="I66" i="2"/>
  <c r="J66" i="2"/>
  <c r="K66" i="2"/>
  <c r="E66" i="2"/>
  <c r="G7" i="2"/>
  <c r="J7" i="2"/>
  <c r="E7" i="2"/>
  <c r="I20" i="3" l="1"/>
  <c r="G16" i="3"/>
  <c r="G21" i="3" s="1"/>
  <c r="G30" i="3"/>
  <c r="I27" i="3"/>
  <c r="I18" i="3"/>
  <c r="H16" i="3"/>
  <c r="H21" i="3" s="1"/>
  <c r="I15" i="3"/>
  <c r="I13" i="3"/>
  <c r="H30" i="3"/>
  <c r="I29" i="3"/>
  <c r="I28" i="3"/>
  <c r="I25" i="3"/>
  <c r="I24" i="3"/>
  <c r="I26" i="3"/>
  <c r="F49" i="2"/>
  <c r="G49" i="2"/>
  <c r="H49" i="2"/>
  <c r="I49" i="2"/>
  <c r="J49" i="2"/>
  <c r="K49" i="2"/>
  <c r="H31" i="3" l="1"/>
  <c r="I21" i="3"/>
  <c r="I30" i="3"/>
  <c r="G31" i="3"/>
  <c r="I16" i="3"/>
  <c r="E49" i="2"/>
  <c r="F41" i="2"/>
  <c r="G41" i="2"/>
  <c r="I41" i="2"/>
  <c r="J41" i="2"/>
  <c r="K41" i="2"/>
  <c r="E41" i="2"/>
  <c r="E40" i="2" s="1"/>
  <c r="K40" i="2"/>
  <c r="K38" i="2" s="1"/>
  <c r="K73" i="2" s="1"/>
  <c r="H41" i="2"/>
  <c r="I31" i="3" l="1"/>
  <c r="I40" i="2"/>
  <c r="I38" i="2" s="1"/>
  <c r="I73" i="2" s="1"/>
  <c r="J40" i="2"/>
  <c r="J38" i="2" s="1"/>
  <c r="J73" i="2" s="1"/>
  <c r="G40" i="2"/>
  <c r="G38" i="2" s="1"/>
  <c r="G73" i="2" s="1"/>
  <c r="H40" i="2"/>
  <c r="H38" i="2" s="1"/>
  <c r="F40" i="2"/>
  <c r="F38" i="2" s="1"/>
  <c r="E38" i="2"/>
  <c r="C12" i="1" l="1"/>
  <c r="C7" i="1" s="1"/>
  <c r="C20" i="1" s="1"/>
  <c r="C36" i="1"/>
  <c r="E73" i="2"/>
  <c r="H7" i="2"/>
  <c r="E21" i="1" s="1"/>
  <c r="F7" i="2"/>
  <c r="F73" i="2" s="1"/>
  <c r="C30" i="1" l="1"/>
  <c r="H73" i="2"/>
  <c r="E10" i="1"/>
  <c r="E12" i="1"/>
  <c r="E9" i="1" l="1"/>
  <c r="E30" i="1"/>
  <c r="E36" i="1"/>
  <c r="E20" i="1" l="1"/>
  <c r="E7" i="1"/>
</calcChain>
</file>

<file path=xl/sharedStrings.xml><?xml version="1.0" encoding="utf-8"?>
<sst xmlns="http://schemas.openxmlformats.org/spreadsheetml/2006/main" count="556" uniqueCount="276">
  <si>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</si>
  <si>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</si>
  <si>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</si>
  <si>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</si>
  <si>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</si>
  <si>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</si>
  <si>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</si>
  <si>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</si>
  <si>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</si>
  <si>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</si>
  <si>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</si>
  <si>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</si>
  <si>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</si>
  <si>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</si>
  <si>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</si>
  <si>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</si>
  <si>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</si>
  <si>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</si>
  <si>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</si>
  <si>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</si>
  <si>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</si>
  <si>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</si>
  <si>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</si>
  <si>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</si>
  <si>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</si>
  <si>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</si>
  <si>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</si>
  <si>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</si>
  <si>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</si>
  <si>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</si>
  <si>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</si>
  <si>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</si>
  <si>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</si>
  <si>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</si>
  <si>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</si>
  <si>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</si>
  <si>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</si>
  <si>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</si>
  <si>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</si>
  <si>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</si>
  <si>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</si>
  <si>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</si>
  <si>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</si>
  <si>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</si>
  <si>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</si>
  <si>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</si>
  <si>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</si>
  <si>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</si>
  <si>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</si>
  <si>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</si>
  <si>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</si>
  <si>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</si>
  <si>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</si>
  <si>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</si>
  <si>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</si>
  <si>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</si>
  <si>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</si>
  <si>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</si>
  <si>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</si>
  <si>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</si>
  <si>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</si>
  <si>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</si>
  <si>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</si>
  <si>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</si>
  <si>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</si>
  <si>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</si>
  <si>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</si>
  <si>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</si>
  <si>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</si>
  <si>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</si>
  <si>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</si>
  <si>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</si>
  <si>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</si>
  <si>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</si>
  <si>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</si>
  <si>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</si>
  <si>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</si>
  <si>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</si>
  <si>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</si>
  <si>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</si>
  <si>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</si>
  <si>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</si>
  <si>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</si>
  <si>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</si>
  <si>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</si>
  <si>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</si>
  <si>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</si>
  <si>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</si>
  <si>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</si>
  <si>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</si>
  <si>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</si>
  <si>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</si>
  <si>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</si>
  <si>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</si>
  <si>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</si>
  <si>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</si>
  <si>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</si>
  <si>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</si>
  <si>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тыс.шт</t>
  </si>
  <si>
    <t>тыс. м2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</si>
  <si>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</si>
  <si>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</si>
  <si>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</si>
  <si>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</si>
  <si>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</si>
  <si>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</si>
  <si>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</si>
  <si>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</si>
  <si>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</si>
  <si>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</si>
  <si>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</si>
  <si>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</si>
  <si>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ГВт.ч
 (млн.  Квт.ч.)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</si>
  <si>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</si>
  <si>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</si>
  <si>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</si>
  <si>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</si>
  <si>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</si>
  <si>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</si>
  <si>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</si>
  <si>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</si>
  <si>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</si>
  <si>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</si>
  <si>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</si>
  <si>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</si>
  <si>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</si>
  <si>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</si>
  <si>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</si>
  <si>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</si>
  <si>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Обрабатывающие производства, всего (С)</t>
  </si>
  <si>
    <t xml:space="preserve"> Обрабатывающие производства (Раздел С )</t>
  </si>
  <si>
    <t xml:space="preserve">Обеспечение электрической энергией, газом и паром; кондиционирование воздуха (раздел D)
</t>
  </si>
  <si>
    <t>Производство пищевых продуктов</t>
  </si>
  <si>
    <t>Изделия хлебобулочные недлительного хранения,т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</si>
  <si>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</si>
  <si>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лиственных пород,Тыс. куб.м</t>
  </si>
  <si>
    <t>10</t>
  </si>
  <si>
    <t>10.71.11</t>
  </si>
  <si>
    <t>16</t>
  </si>
  <si>
    <t>16.10.10.120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</si>
  <si>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</si>
  <si>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Производство пищевых продуктов - всего</t>
  </si>
  <si>
    <t>Обработка древесины и производство изделий из дерева и пробки, кроме мебели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</si>
  <si>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</si>
  <si>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</si>
  <si>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</si>
  <si>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</si>
  <si>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</si>
  <si>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</si>
  <si>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</si>
  <si>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</si>
  <si>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</si>
  <si>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</si>
  <si>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</si>
  <si>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</si>
  <si>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</si>
  <si>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</si>
  <si>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</si>
  <si>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</si>
  <si>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</si>
  <si>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</si>
  <si>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</si>
  <si>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</si>
  <si>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</si>
  <si>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</si>
  <si>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</si>
  <si>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</si>
  <si>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</si>
  <si>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</si>
  <si>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</si>
  <si>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</si>
  <si>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</si>
  <si>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</si>
  <si>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</si>
  <si>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</si>
  <si>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</si>
  <si>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</si>
  <si>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</si>
  <si>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</si>
  <si>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зерно</t>
  </si>
  <si>
    <t>картофель</t>
  </si>
  <si>
    <t>овощи</t>
  </si>
  <si>
    <t>мясо</t>
  </si>
  <si>
    <t>молоко</t>
  </si>
  <si>
    <t>яйца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</si>
  <si>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</si>
  <si>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</si>
  <si>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</si>
  <si>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</si>
  <si>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</si>
  <si>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</si>
  <si>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</si>
  <si>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</si>
  <si>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</si>
  <si>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</si>
  <si>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</si>
  <si>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</si>
  <si>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</si>
  <si>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</si>
  <si>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</si>
  <si>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</si>
  <si>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Электроэнергия,Гигаватт-час (миллион киловатт-часов)</t>
  </si>
  <si>
    <t>35.11.10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</si>
  <si>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</si>
  <si>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</si>
  <si>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</si>
  <si>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</si>
  <si>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</si>
  <si>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СХПК Половинка</t>
  </si>
  <si>
    <t>ООО "Хадайский</t>
  </si>
  <si>
    <t>СПССПК "Ургы"</t>
  </si>
  <si>
    <t>СССППК "Ника"</t>
  </si>
  <si>
    <t>СППССК "Хогот"</t>
  </si>
  <si>
    <t>СПК Нютаг</t>
  </si>
  <si>
    <t>СХПССК "Валерия"</t>
  </si>
  <si>
    <t>СХССПК "Нэля"</t>
  </si>
  <si>
    <t>СПССПК "Фермер"</t>
  </si>
  <si>
    <t>КФХ</t>
  </si>
  <si>
    <t>Баяндаевское сельпо</t>
  </si>
  <si>
    <t>ИП Алдаров М.Д.</t>
  </si>
  <si>
    <t>ИП</t>
  </si>
  <si>
    <t>Восточное отделение ООО "Иркутскэнергосбыт"</t>
  </si>
  <si>
    <t>Лесоводство и лесозаготовки - всего</t>
  </si>
  <si>
    <t>Администрация МО "Баяндаевский район"</t>
  </si>
  <si>
    <r>
      <t xml:space="preserve">Сводный перечень инвестиционных проектов, реализация которых предполагается на территории
 </t>
    </r>
    <r>
      <rPr>
        <b/>
        <u/>
        <sz val="16"/>
        <rFont val="Arial"/>
        <family val="2"/>
        <charset val="204"/>
      </rPr>
      <t xml:space="preserve">  муниципального образования "Баяндаевский район"</t>
    </r>
    <r>
      <rPr>
        <b/>
        <sz val="16"/>
        <rFont val="Arial"/>
        <family val="2"/>
        <charset val="204"/>
      </rPr>
      <t xml:space="preserve">
(наименование муниципального района, городского округа)</t>
    </r>
  </si>
  <si>
    <t>Деятельность в области культуры, спорта, организации досуга и развлечений, в том числе:</t>
  </si>
  <si>
    <t>образование</t>
  </si>
  <si>
    <t>МУП "Бытовик"</t>
  </si>
  <si>
    <t>Деятельность в области информации и связи (J) - всего</t>
  </si>
  <si>
    <t>Муниципальное бюджетное учреждение "Редакция газеты "Заря"</t>
  </si>
  <si>
    <t>СПССПК "Половинка"</t>
  </si>
  <si>
    <t>АУ "Лесхоз Иркутской области"</t>
  </si>
  <si>
    <t>ИП Амаров В.А.</t>
  </si>
  <si>
    <t>ИП Шурко Л.Д.</t>
  </si>
  <si>
    <t>СПССК "Бахайский"</t>
  </si>
  <si>
    <t>СПССПК ОМА</t>
  </si>
  <si>
    <t>СПССПК Эврика</t>
  </si>
  <si>
    <t>СХПК Болхой</t>
  </si>
  <si>
    <t>СПССПК Баяр</t>
  </si>
  <si>
    <t>СПССПК ЁЗА</t>
  </si>
  <si>
    <t>СПССПК Надежда</t>
  </si>
  <si>
    <t>СПССПК "Марина"</t>
  </si>
  <si>
    <t>СПССПК "Загатуйский"</t>
  </si>
  <si>
    <t>МО "Покровка"</t>
  </si>
  <si>
    <t>СПССПК "Диана"</t>
  </si>
  <si>
    <t>СХПК "Зорька"</t>
  </si>
  <si>
    <t>млн. руб.</t>
  </si>
  <si>
    <t>Деятельность гостиниц и предприятий общественного питания</t>
  </si>
  <si>
    <t>деятельность в области культуры, спорта, организации досуга и развлечений</t>
  </si>
  <si>
    <t>Энергия тепловая, отпущенная котельными,Тысяча гигакалорий</t>
  </si>
  <si>
    <t>Тысяча гигакалорий</t>
  </si>
  <si>
    <t>Итого</t>
  </si>
  <si>
    <t>ООО "ОКС"</t>
  </si>
  <si>
    <t>Деятельность в области спорта</t>
  </si>
  <si>
    <t>ОАО ""ИЭСК"</t>
  </si>
  <si>
    <t>СПССПК "Сабрина"</t>
  </si>
  <si>
    <t>СПСК Мечта</t>
  </si>
  <si>
    <t xml:space="preserve">МО "Ользоны" </t>
  </si>
  <si>
    <t>Капитальный ремонт здания Ользоновского детского сада</t>
  </si>
  <si>
    <t>Объем инвестиций на 2023 год, млн.руб.</t>
  </si>
  <si>
    <t>МО "Хогот"</t>
  </si>
  <si>
    <t>Капитальный ремонт Хоготовского КСК</t>
  </si>
  <si>
    <t>"Баяндаевский район" за 1 полугодие 2022 г.</t>
  </si>
  <si>
    <t>СПК "Лара"</t>
  </si>
  <si>
    <t xml:space="preserve">Капитальный ремонт здания Покровской СОШ и благоустройство территории школы </t>
  </si>
  <si>
    <t>МО "Люры"</t>
  </si>
  <si>
    <t>Капитальный ремонт Люрского детского сада</t>
  </si>
  <si>
    <t>Управление образования МО "Баяндаевский район"</t>
  </si>
  <si>
    <t>ПСД в наличии. Работы ведутся</t>
  </si>
  <si>
    <t>Объект сдан</t>
  </si>
  <si>
    <t>Начальник отдела экономики и охраны труда администрации МО "Баяндаевский район"</t>
  </si>
  <si>
    <t xml:space="preserve"> Борошноева И.В.</t>
  </si>
  <si>
    <t xml:space="preserve">Аналитический отчет о социально-экономической ситуации в муниципальном образовании "Баяндаевский район" за 2023 год </t>
  </si>
  <si>
    <t>Деятельность профессиональная, научная и техническая</t>
  </si>
  <si>
    <t>СПССПК "Унгура"</t>
  </si>
  <si>
    <t>"Баяндаевский район" за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</si>
</sst>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Arial Cyr"/>
      <charset val="204"/>
    </font>
    <font>
      <b/>
      <u/>
      <sz val="16"/>
      <name val="Arial"/>
      <family val="2"/>
      <charset val="204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color theme="1"/>
      <name val="Times New Roman"/>
      <family val="1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0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16" xfId="0" applyBorder="1"/>
    <xf numFmtId="0" fontId="21" fillId="0" borderId="0" xfId="0" applyFont="1" applyAlignment="1">
      <alignment horizontal="right" vertical="center"/>
    </xf>
    <xf numFmtId="0" fontId="27" fillId="0" borderId="0" xfId="0" applyFont="1"/>
    <xf numFmtId="0" fontId="20" fillId="0" borderId="1" xfId="0" applyFont="1" applyBorder="1" applyAlignment="1">
      <alignment vertical="center"/>
    </xf>
    <xf numFmtId="0" fontId="20" fillId="3" borderId="0" xfId="0" applyFont="1" applyFill="1"/>
    <xf numFmtId="0" fontId="20" fillId="0" borderId="0" xfId="0" applyFont="1"/>
    <xf numFmtId="0" fontId="20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3" borderId="8" xfId="0" applyFont="1" applyFill="1" applyBorder="1" applyAlignment="1">
      <alignment vertical="center" wrapText="1"/>
    </xf>
    <xf numFmtId="0" fontId="20" fillId="3" borderId="21" xfId="0" applyFont="1" applyFill="1" applyBorder="1" applyAlignment="1">
      <alignment vertical="center" wrapText="1"/>
    </xf>
    <xf numFmtId="0" fontId="20" fillId="3" borderId="22" xfId="0" applyFont="1" applyFill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5" fillId="0" borderId="16" xfId="0" applyFont="1" applyBorder="1" applyAlignment="1">
      <alignment horizontal="left" vertical="center"/>
    </xf>
    <xf numFmtId="0" fontId="23" fillId="4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24" fillId="3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0" fontId="20" fillId="5" borderId="0" xfId="0" applyFont="1" applyFill="1"/>
    <xf numFmtId="0" fontId="17" fillId="5" borderId="16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/>
    </xf>
    <xf numFmtId="49" fontId="17" fillId="4" borderId="16" xfId="0" applyNumberFormat="1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6" fontId="29" fillId="0" borderId="45" xfId="0" applyNumberFormat="1" applyFont="1" applyBorder="1" applyAlignment="1">
      <alignment vertical="center"/>
    </xf>
    <xf numFmtId="166" fontId="12" fillId="0" borderId="9" xfId="0" applyNumberFormat="1" applyFont="1" applyFill="1" applyBorder="1" applyAlignment="1">
      <alignment vertical="center"/>
    </xf>
    <xf numFmtId="166" fontId="12" fillId="0" borderId="4" xfId="0" applyNumberFormat="1" applyFont="1" applyBorder="1" applyAlignment="1">
      <alignment vertical="center"/>
    </xf>
    <xf numFmtId="166" fontId="29" fillId="0" borderId="4" xfId="0" applyNumberFormat="1" applyFont="1" applyBorder="1" applyAlignment="1">
      <alignment vertical="center"/>
    </xf>
    <xf numFmtId="166" fontId="29" fillId="0" borderId="47" xfId="0" applyNumberFormat="1" applyFont="1" applyBorder="1" applyAlignment="1">
      <alignment vertical="center"/>
    </xf>
    <xf numFmtId="166" fontId="12" fillId="0" borderId="46" xfId="0" applyNumberFormat="1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166" fontId="29" fillId="0" borderId="9" xfId="0" applyNumberFormat="1" applyFont="1" applyFill="1" applyBorder="1" applyAlignment="1">
      <alignment vertical="center"/>
    </xf>
    <xf numFmtId="166" fontId="29" fillId="0" borderId="43" xfId="0" applyNumberFormat="1" applyFont="1" applyFill="1" applyBorder="1" applyAlignment="1">
      <alignment vertical="center"/>
    </xf>
    <xf numFmtId="166" fontId="20" fillId="0" borderId="46" xfId="0" applyNumberFormat="1" applyFont="1" applyBorder="1" applyAlignment="1">
      <alignment vertical="center"/>
    </xf>
    <xf numFmtId="166" fontId="15" fillId="0" borderId="46" xfId="0" applyNumberFormat="1" applyFont="1" applyBorder="1" applyAlignment="1">
      <alignment vertical="center"/>
    </xf>
    <xf numFmtId="166" fontId="15" fillId="0" borderId="4" xfId="0" applyNumberFormat="1" applyFont="1" applyBorder="1" applyAlignment="1">
      <alignment vertical="center"/>
    </xf>
    <xf numFmtId="166" fontId="15" fillId="0" borderId="3" xfId="0" applyNumberFormat="1" applyFont="1" applyBorder="1" applyAlignment="1">
      <alignment vertical="center"/>
    </xf>
    <xf numFmtId="166" fontId="30" fillId="0" borderId="3" xfId="0" applyNumberFormat="1" applyFont="1" applyBorder="1" applyAlignment="1">
      <alignment vertical="center"/>
    </xf>
    <xf numFmtId="166" fontId="15" fillId="0" borderId="1" xfId="0" applyNumberFormat="1" applyFont="1" applyBorder="1" applyAlignment="1">
      <alignment vertical="center"/>
    </xf>
    <xf numFmtId="166" fontId="30" fillId="0" borderId="1" xfId="0" applyNumberFormat="1" applyFont="1" applyBorder="1" applyAlignment="1">
      <alignment vertical="center"/>
    </xf>
    <xf numFmtId="166" fontId="15" fillId="0" borderId="9" xfId="0" applyNumberFormat="1" applyFont="1" applyBorder="1" applyAlignment="1">
      <alignment vertical="center"/>
    </xf>
    <xf numFmtId="166" fontId="30" fillId="0" borderId="43" xfId="0" applyNumberFormat="1" applyFont="1" applyFill="1" applyBorder="1" applyAlignment="1">
      <alignment vertical="center"/>
    </xf>
    <xf numFmtId="166" fontId="15" fillId="0" borderId="56" xfId="0" applyNumberFormat="1" applyFont="1" applyBorder="1" applyAlignment="1">
      <alignment vertical="center"/>
    </xf>
    <xf numFmtId="166" fontId="30" fillId="0" borderId="47" xfId="0" applyNumberFormat="1" applyFont="1" applyBorder="1" applyAlignment="1">
      <alignment vertical="center"/>
    </xf>
    <xf numFmtId="166" fontId="15" fillId="0" borderId="44" xfId="0" applyNumberFormat="1" applyFont="1" applyBorder="1" applyAlignment="1">
      <alignment vertical="center"/>
    </xf>
    <xf numFmtId="166" fontId="15" fillId="0" borderId="53" xfId="0" applyNumberFormat="1" applyFont="1" applyBorder="1" applyAlignment="1">
      <alignment vertical="center"/>
    </xf>
    <xf numFmtId="166" fontId="30" fillId="0" borderId="45" xfId="0" applyNumberFormat="1" applyFont="1" applyBorder="1" applyAlignment="1">
      <alignment vertical="center"/>
    </xf>
    <xf numFmtId="166" fontId="15" fillId="0" borderId="23" xfId="0" applyNumberFormat="1" applyFont="1" applyBorder="1" applyAlignment="1">
      <alignment vertical="center"/>
    </xf>
    <xf numFmtId="166" fontId="30" fillId="0" borderId="43" xfId="0" applyNumberFormat="1" applyFont="1" applyBorder="1" applyAlignment="1">
      <alignment vertical="center"/>
    </xf>
    <xf numFmtId="166" fontId="30" fillId="0" borderId="41" xfId="0" applyNumberFormat="1" applyFont="1" applyBorder="1" applyAlignment="1">
      <alignment vertical="center"/>
    </xf>
    <xf numFmtId="166" fontId="31" fillId="0" borderId="46" xfId="0" applyNumberFormat="1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166" fontId="28" fillId="0" borderId="4" xfId="0" applyNumberFormat="1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166" fontId="28" fillId="0" borderId="1" xfId="0" applyNumberFormat="1" applyFont="1" applyBorder="1" applyAlignment="1">
      <alignment vertical="center"/>
    </xf>
    <xf numFmtId="0" fontId="20" fillId="3" borderId="49" xfId="0" applyFont="1" applyFill="1" applyBorder="1" applyAlignment="1">
      <alignment vertical="center" wrapText="1"/>
    </xf>
    <xf numFmtId="166" fontId="32" fillId="0" borderId="23" xfId="0" applyNumberFormat="1" applyFont="1" applyBorder="1" applyAlignment="1">
      <alignment vertical="center"/>
    </xf>
    <xf numFmtId="166" fontId="32" fillId="0" borderId="1" xfId="0" applyNumberFormat="1" applyFont="1" applyBorder="1" applyAlignment="1">
      <alignment vertical="center"/>
    </xf>
    <xf numFmtId="166" fontId="20" fillId="0" borderId="3" xfId="0" applyNumberFormat="1" applyFont="1" applyBorder="1" applyAlignment="1">
      <alignment vertical="center"/>
    </xf>
    <xf numFmtId="0" fontId="20" fillId="3" borderId="31" xfId="0" applyFont="1" applyFill="1" applyBorder="1" applyAlignment="1">
      <alignment vertical="center" wrapText="1"/>
    </xf>
    <xf numFmtId="0" fontId="20" fillId="3" borderId="34" xfId="0" applyFont="1" applyFill="1" applyBorder="1" applyAlignment="1">
      <alignment vertical="center" wrapText="1"/>
    </xf>
    <xf numFmtId="166" fontId="20" fillId="0" borderId="4" xfId="0" applyNumberFormat="1" applyFont="1" applyBorder="1" applyAlignment="1">
      <alignment vertical="center"/>
    </xf>
    <xf numFmtId="166" fontId="20" fillId="0" borderId="4" xfId="0" applyNumberFormat="1" applyFont="1" applyFill="1" applyBorder="1" applyAlignment="1">
      <alignment vertical="center"/>
    </xf>
    <xf numFmtId="166" fontId="28" fillId="0" borderId="3" xfId="0" applyNumberFormat="1" applyFont="1" applyBorder="1" applyAlignment="1">
      <alignment vertical="center"/>
    </xf>
    <xf numFmtId="0" fontId="28" fillId="3" borderId="24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0" fontId="20" fillId="3" borderId="11" xfId="0" applyFont="1" applyFill="1" applyBorder="1" applyAlignment="1">
      <alignment vertical="center" wrapText="1"/>
    </xf>
    <xf numFmtId="166" fontId="20" fillId="0" borderId="3" xfId="0" applyNumberFormat="1" applyFont="1" applyFill="1" applyBorder="1" applyAlignment="1">
      <alignment vertical="center"/>
    </xf>
    <xf numFmtId="166" fontId="20" fillId="0" borderId="1" xfId="0" applyNumberFormat="1" applyFont="1" applyFill="1" applyBorder="1" applyAlignment="1">
      <alignment vertical="center"/>
    </xf>
    <xf numFmtId="166" fontId="20" fillId="0" borderId="7" xfId="0" applyNumberFormat="1" applyFont="1" applyBorder="1" applyAlignment="1">
      <alignment vertical="center"/>
    </xf>
    <xf numFmtId="166" fontId="20" fillId="0" borderId="2" xfId="0" applyNumberFormat="1" applyFont="1" applyBorder="1" applyAlignment="1">
      <alignment vertical="center"/>
    </xf>
    <xf numFmtId="166" fontId="20" fillId="0" borderId="2" xfId="0" applyNumberFormat="1" applyFont="1" applyFill="1" applyBorder="1" applyAlignment="1">
      <alignment vertical="center"/>
    </xf>
    <xf numFmtId="166" fontId="28" fillId="0" borderId="2" xfId="0" applyNumberFormat="1" applyFont="1" applyBorder="1" applyAlignment="1">
      <alignment vertical="center"/>
    </xf>
    <xf numFmtId="166" fontId="28" fillId="0" borderId="26" xfId="0" applyNumberFormat="1" applyFont="1" applyBorder="1" applyAlignment="1">
      <alignment vertical="center"/>
    </xf>
    <xf numFmtId="0" fontId="24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 wrapText="1"/>
    </xf>
    <xf numFmtId="0" fontId="2" fillId="0" borderId="10" xfId="0" applyFont="1" applyBorder="1"/>
    <xf numFmtId="0" fontId="2" fillId="2" borderId="10" xfId="0" applyFont="1" applyFill="1" applyBorder="1"/>
    <xf numFmtId="0" fontId="9" fillId="0" borderId="11" xfId="0" applyFont="1" applyBorder="1" applyAlignment="1">
      <alignment wrapText="1"/>
    </xf>
    <xf numFmtId="49" fontId="9" fillId="0" borderId="11" xfId="0" applyNumberFormat="1" applyFont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2" fillId="0" borderId="11" xfId="0" applyFont="1" applyBorder="1"/>
    <xf numFmtId="0" fontId="2" fillId="2" borderId="11" xfId="0" applyFont="1" applyFill="1" applyBorder="1"/>
    <xf numFmtId="49" fontId="4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21" fillId="0" borderId="11" xfId="0" applyFont="1" applyBorder="1"/>
    <xf numFmtId="0" fontId="21" fillId="2" borderId="11" xfId="0" applyFont="1" applyFill="1" applyBorder="1"/>
    <xf numFmtId="0" fontId="9" fillId="0" borderId="11" xfId="0" applyFont="1" applyBorder="1" applyAlignment="1">
      <alignment horizontal="center" wrapText="1"/>
    </xf>
    <xf numFmtId="2" fontId="2" fillId="0" borderId="11" xfId="0" applyNumberFormat="1" applyFont="1" applyBorder="1"/>
    <xf numFmtId="2" fontId="2" fillId="2" borderId="11" xfId="0" applyNumberFormat="1" applyFont="1" applyFill="1" applyBorder="1"/>
    <xf numFmtId="0" fontId="4" fillId="0" borderId="13" xfId="0" applyFont="1" applyBorder="1" applyAlignment="1">
      <alignment wrapText="1"/>
    </xf>
    <xf numFmtId="49" fontId="9" fillId="0" borderId="13" xfId="0" applyNumberFormat="1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2" fontId="2" fillId="0" borderId="13" xfId="0" applyNumberFormat="1" applyFont="1" applyBorder="1"/>
    <xf numFmtId="165" fontId="2" fillId="2" borderId="11" xfId="0" applyNumberFormat="1" applyFont="1" applyFill="1" applyBorder="1"/>
    <xf numFmtId="0" fontId="4" fillId="0" borderId="13" xfId="0" applyFont="1" applyBorder="1" applyAlignment="1">
      <alignment vertical="center" wrapText="1"/>
    </xf>
    <xf numFmtId="49" fontId="9" fillId="0" borderId="13" xfId="0" applyNumberFormat="1" applyFont="1" applyBorder="1" applyAlignment="1">
      <alignment horizontal="center"/>
    </xf>
    <xf numFmtId="0" fontId="9" fillId="0" borderId="10" xfId="0" applyFont="1" applyBorder="1" applyAlignment="1">
      <alignment vertical="center" wrapText="1"/>
    </xf>
    <xf numFmtId="49" fontId="9" fillId="0" borderId="10" xfId="0" applyNumberFormat="1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Fill="1" applyBorder="1" applyAlignment="1">
      <alignment vertical="center" wrapText="1"/>
    </xf>
    <xf numFmtId="49" fontId="9" fillId="0" borderId="11" xfId="0" applyNumberFormat="1" applyFont="1" applyBorder="1" applyAlignment="1">
      <alignment wrapText="1"/>
    </xf>
    <xf numFmtId="0" fontId="9" fillId="0" borderId="11" xfId="0" applyFont="1" applyBorder="1" applyAlignment="1">
      <alignment vertical="center" wrapText="1"/>
    </xf>
    <xf numFmtId="49" fontId="9" fillId="0" borderId="58" xfId="0" applyNumberFormat="1" applyFont="1" applyBorder="1" applyAlignment="1">
      <alignment wrapText="1"/>
    </xf>
    <xf numFmtId="0" fontId="9" fillId="0" borderId="58" xfId="0" applyFont="1" applyBorder="1" applyAlignment="1">
      <alignment horizontal="center"/>
    </xf>
    <xf numFmtId="0" fontId="9" fillId="0" borderId="58" xfId="0" applyFont="1" applyBorder="1" applyAlignment="1">
      <alignment horizontal="center" wrapText="1"/>
    </xf>
    <xf numFmtId="2" fontId="2" fillId="0" borderId="58" xfId="0" applyNumberFormat="1" applyFont="1" applyBorder="1"/>
    <xf numFmtId="0" fontId="9" fillId="0" borderId="0" xfId="0" applyFont="1"/>
    <xf numFmtId="49" fontId="9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9" fillId="0" borderId="0" xfId="0" applyFont="1" applyBorder="1"/>
    <xf numFmtId="49" fontId="9" fillId="0" borderId="0" xfId="0" applyNumberFormat="1" applyFont="1" applyBorder="1"/>
    <xf numFmtId="49" fontId="2" fillId="0" borderId="0" xfId="0" applyNumberFormat="1" applyFont="1"/>
    <xf numFmtId="0" fontId="35" fillId="3" borderId="18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vertical="center" wrapText="1"/>
    </xf>
    <xf numFmtId="0" fontId="35" fillId="3" borderId="23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wrapText="1"/>
    </xf>
    <xf numFmtId="0" fontId="4" fillId="3" borderId="10" xfId="0" applyFont="1" applyFill="1" applyBorder="1" applyAlignment="1">
      <alignment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/>
    <xf numFmtId="0" fontId="20" fillId="3" borderId="0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165" fontId="28" fillId="0" borderId="4" xfId="0" applyNumberFormat="1" applyFont="1" applyBorder="1" applyAlignment="1">
      <alignment vertical="center"/>
    </xf>
    <xf numFmtId="166" fontId="20" fillId="3" borderId="11" xfId="0" applyNumberFormat="1" applyFont="1" applyFill="1" applyBorder="1" applyAlignment="1">
      <alignment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9" fillId="3" borderId="11" xfId="0" applyFont="1" applyFill="1" applyBorder="1" applyAlignment="1">
      <alignment wrapText="1"/>
    </xf>
    <xf numFmtId="0" fontId="36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5" fontId="13" fillId="0" borderId="6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/>
    </xf>
    <xf numFmtId="2" fontId="13" fillId="0" borderId="4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36" fillId="3" borderId="4" xfId="0" applyFont="1" applyFill="1" applyBorder="1" applyAlignment="1">
      <alignment horizontal="left" vertical="center" wrapText="1"/>
    </xf>
    <xf numFmtId="166" fontId="13" fillId="0" borderId="4" xfId="0" applyNumberFormat="1" applyFont="1" applyBorder="1" applyAlignment="1">
      <alignment horizontal="left" vertical="center" wrapText="1"/>
    </xf>
    <xf numFmtId="165" fontId="13" fillId="0" borderId="4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left" vertical="center" wrapText="1"/>
    </xf>
    <xf numFmtId="165" fontId="13" fillId="2" borderId="4" xfId="0" applyNumberFormat="1" applyFont="1" applyFill="1" applyBorder="1" applyAlignment="1">
      <alignment horizontal="left" vertical="center" wrapText="1"/>
    </xf>
    <xf numFmtId="2" fontId="13" fillId="0" borderId="5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49" fontId="39" fillId="3" borderId="3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38" fillId="0" borderId="2" xfId="0" applyNumberFormat="1" applyFont="1" applyBorder="1" applyAlignment="1">
      <alignment horizontal="center" vertical="center" wrapText="1"/>
    </xf>
    <xf numFmtId="165" fontId="40" fillId="0" borderId="4" xfId="0" applyNumberFormat="1" applyFont="1" applyBorder="1" applyAlignment="1">
      <alignment horizontal="left" vertical="center" wrapText="1"/>
    </xf>
    <xf numFmtId="0" fontId="38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39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41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left" vertical="center" wrapText="1"/>
    </xf>
    <xf numFmtId="165" fontId="13" fillId="3" borderId="4" xfId="0" applyNumberFormat="1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49" fontId="39" fillId="3" borderId="4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left" vertical="center" wrapText="1"/>
    </xf>
    <xf numFmtId="0" fontId="4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left" vertical="center" wrapText="1"/>
    </xf>
    <xf numFmtId="0" fontId="39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0" fontId="42" fillId="3" borderId="6" xfId="0" applyFont="1" applyFill="1" applyBorder="1" applyAlignment="1">
      <alignment horizontal="left" vertical="center" wrapText="1"/>
    </xf>
    <xf numFmtId="0" fontId="4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39" fillId="3" borderId="3" xfId="0" applyFont="1" applyFill="1" applyBorder="1" applyAlignment="1">
      <alignment horizontal="left" vertical="center" wrapText="1"/>
    </xf>
    <xf numFmtId="165" fontId="13" fillId="3" borderId="7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165" fontId="13" fillId="3" borderId="3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left" vertical="center" wrapText="1"/>
    </xf>
    <xf numFmtId="0" fontId="43" fillId="3" borderId="4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5" fontId="37" fillId="3" borderId="4" xfId="0" applyNumberFormat="1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/>
    </xf>
    <xf numFmtId="0" fontId="32" fillId="3" borderId="4" xfId="0" applyFont="1" applyFill="1" applyBorder="1" applyAlignment="1">
      <alignment horizontal="left" wrapText="1"/>
    </xf>
    <xf numFmtId="2" fontId="13" fillId="3" borderId="9" xfId="0" applyNumberFormat="1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/>
    </xf>
    <xf numFmtId="0" fontId="36" fillId="3" borderId="3" xfId="0" applyFont="1" applyFill="1" applyBorder="1" applyAlignment="1">
      <alignment horizontal="left" vertical="center" wrapText="1"/>
    </xf>
    <xf numFmtId="0" fontId="36" fillId="3" borderId="4" xfId="0" applyFont="1" applyFill="1" applyBorder="1"/>
    <xf numFmtId="0" fontId="36" fillId="3" borderId="1" xfId="0" applyFont="1" applyFill="1" applyBorder="1"/>
    <xf numFmtId="0" fontId="11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left" vertical="center" wrapText="1"/>
    </xf>
    <xf numFmtId="0" fontId="45" fillId="3" borderId="3" xfId="0" applyFont="1" applyFill="1" applyBorder="1" applyAlignment="1">
      <alignment horizontal="left" vertical="center" wrapText="1"/>
    </xf>
    <xf numFmtId="0" fontId="45" fillId="3" borderId="5" xfId="0" applyFont="1" applyFill="1" applyBorder="1" applyAlignment="1">
      <alignment horizontal="left" vertical="center" wrapText="1"/>
    </xf>
    <xf numFmtId="0" fontId="45" fillId="3" borderId="2" xfId="0" applyFont="1" applyFill="1" applyBorder="1" applyAlignment="1">
      <alignment horizontal="left" vertical="center" wrapText="1"/>
    </xf>
    <xf numFmtId="165" fontId="24" fillId="3" borderId="6" xfId="0" applyNumberFormat="1" applyFont="1" applyFill="1" applyBorder="1" applyAlignment="1">
      <alignment horizontal="center" vertical="center" wrapText="1"/>
    </xf>
    <xf numFmtId="165" fontId="33" fillId="0" borderId="16" xfId="0" applyNumberFormat="1" applyFont="1" applyBorder="1" applyAlignment="1">
      <alignment horizontal="center"/>
    </xf>
    <xf numFmtId="0" fontId="45" fillId="0" borderId="4" xfId="0" applyFont="1" applyFill="1" applyBorder="1" applyAlignment="1">
      <alignment horizontal="left" vertical="center" wrapText="1"/>
    </xf>
    <xf numFmtId="166" fontId="13" fillId="3" borderId="4" xfId="0" applyNumberFormat="1" applyFont="1" applyFill="1" applyBorder="1" applyAlignment="1">
      <alignment horizontal="center" vertical="center" wrapText="1"/>
    </xf>
    <xf numFmtId="166" fontId="13" fillId="3" borderId="9" xfId="0" applyNumberFormat="1" applyFont="1" applyFill="1" applyBorder="1" applyAlignment="1">
      <alignment horizontal="center" vertical="center" wrapText="1"/>
    </xf>
    <xf numFmtId="166" fontId="13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vertical="center" wrapText="1"/>
    </xf>
    <xf numFmtId="166" fontId="15" fillId="0" borderId="46" xfId="0" applyNumberFormat="1" applyFont="1" applyFill="1" applyBorder="1" applyAlignment="1">
      <alignment vertical="center"/>
    </xf>
    <xf numFmtId="166" fontId="15" fillId="0" borderId="4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wrapText="1"/>
    </xf>
    <xf numFmtId="49" fontId="9" fillId="0" borderId="58" xfId="0" applyNumberFormat="1" applyFont="1" applyBorder="1" applyAlignment="1">
      <alignment horizontal="center" wrapText="1"/>
    </xf>
    <xf numFmtId="0" fontId="48" fillId="0" borderId="11" xfId="0" applyFont="1" applyBorder="1" applyAlignment="1">
      <alignment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2" fontId="37" fillId="3" borderId="4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66" fontId="20" fillId="0" borderId="16" xfId="0" applyNumberFormat="1" applyFont="1" applyBorder="1" applyAlignment="1">
      <alignment vertical="center"/>
    </xf>
    <xf numFmtId="166" fontId="15" fillId="0" borderId="16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166" fontId="20" fillId="0" borderId="0" xfId="0" applyNumberFormat="1" applyFont="1" applyAlignment="1">
      <alignment vertical="center"/>
    </xf>
    <xf numFmtId="0" fontId="48" fillId="3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5" fontId="13" fillId="3" borderId="0" xfId="0" applyNumberFormat="1" applyFont="1" applyFill="1" applyBorder="1" applyAlignment="1">
      <alignment horizontal="left" vertical="center" wrapText="1"/>
    </xf>
    <xf numFmtId="166" fontId="31" fillId="0" borderId="16" xfId="0" applyNumberFormat="1" applyFont="1" applyFill="1" applyBorder="1" applyAlignment="1">
      <alignment vertical="center"/>
    </xf>
    <xf numFmtId="2" fontId="13" fillId="3" borderId="4" xfId="0" applyNumberFormat="1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166" fontId="15" fillId="0" borderId="3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vertical="center"/>
    </xf>
    <xf numFmtId="166" fontId="30" fillId="3" borderId="4" xfId="0" applyNumberFormat="1" applyFont="1" applyFill="1" applyBorder="1" applyAlignment="1">
      <alignment vertical="center"/>
    </xf>
    <xf numFmtId="166" fontId="30" fillId="0" borderId="4" xfId="0" applyNumberFormat="1" applyFont="1" applyBorder="1" applyAlignment="1">
      <alignment vertical="center"/>
    </xf>
    <xf numFmtId="166" fontId="30" fillId="0" borderId="9" xfId="0" applyNumberFormat="1" applyFont="1" applyBorder="1" applyAlignment="1">
      <alignment vertical="center"/>
    </xf>
    <xf numFmtId="166" fontId="15" fillId="3" borderId="4" xfId="0" applyNumberFormat="1" applyFont="1" applyFill="1" applyBorder="1" applyAlignment="1">
      <alignment vertical="center"/>
    </xf>
    <xf numFmtId="166" fontId="30" fillId="0" borderId="4" xfId="0" applyNumberFormat="1" applyFont="1" applyFill="1" applyBorder="1" applyAlignment="1">
      <alignment vertical="center"/>
    </xf>
    <xf numFmtId="166" fontId="15" fillId="3" borderId="1" xfId="0" applyNumberFormat="1" applyFont="1" applyFill="1" applyBorder="1" applyAlignment="1">
      <alignment vertical="center"/>
    </xf>
    <xf numFmtId="166" fontId="30" fillId="3" borderId="9" xfId="0" applyNumberFormat="1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165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45" fillId="0" borderId="5" xfId="0" applyFont="1" applyFill="1" applyBorder="1" applyAlignment="1">
      <alignment horizontal="left" vertical="center" wrapText="1"/>
    </xf>
    <xf numFmtId="0" fontId="38" fillId="3" borderId="32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8" fillId="3" borderId="33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4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8" fillId="3" borderId="31" xfId="0" applyFont="1" applyFill="1" applyBorder="1" applyAlignment="1">
      <alignment horizontal="center" vertical="center" wrapText="1"/>
    </xf>
    <xf numFmtId="0" fontId="38" fillId="3" borderId="34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0" fillId="3" borderId="19" xfId="0" applyFont="1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justify" vertical="center" wrapText="1"/>
    </xf>
    <xf numFmtId="0" fontId="20" fillId="3" borderId="35" xfId="0" applyFont="1" applyFill="1" applyBorder="1" applyAlignment="1">
      <alignment vertical="center" wrapText="1"/>
    </xf>
    <xf numFmtId="0" fontId="20" fillId="3" borderId="17" xfId="0" applyFont="1" applyFill="1" applyBorder="1" applyAlignment="1">
      <alignment vertical="center" wrapText="1"/>
    </xf>
    <xf numFmtId="0" fontId="28" fillId="3" borderId="36" xfId="0" applyFont="1" applyFill="1" applyBorder="1" applyAlignment="1">
      <alignment vertical="center" wrapText="1"/>
    </xf>
    <xf numFmtId="0" fontId="28" fillId="3" borderId="37" xfId="0" applyFont="1" applyFill="1" applyBorder="1" applyAlignment="1">
      <alignment vertical="center" wrapText="1"/>
    </xf>
    <xf numFmtId="0" fontId="28" fillId="3" borderId="38" xfId="0" applyFont="1" applyFill="1" applyBorder="1" applyAlignment="1">
      <alignment vertical="center" wrapText="1"/>
    </xf>
    <xf numFmtId="0" fontId="28" fillId="3" borderId="32" xfId="0" applyFont="1" applyFill="1" applyBorder="1" applyAlignment="1">
      <alignment vertical="center" wrapText="1"/>
    </xf>
    <xf numFmtId="0" fontId="28" fillId="3" borderId="12" xfId="0" applyFont="1" applyFill="1" applyBorder="1" applyAlignment="1">
      <alignment vertical="center" wrapText="1"/>
    </xf>
    <xf numFmtId="0" fontId="28" fillId="3" borderId="33" xfId="0" applyFont="1" applyFill="1" applyBorder="1" applyAlignment="1">
      <alignment vertical="center" wrapText="1"/>
    </xf>
    <xf numFmtId="0" fontId="20" fillId="3" borderId="60" xfId="0" applyFont="1" applyFill="1" applyBorder="1" applyAlignment="1">
      <alignment vertical="center" wrapText="1"/>
    </xf>
    <xf numFmtId="0" fontId="0" fillId="3" borderId="61" xfId="0" applyFill="1" applyBorder="1" applyAlignment="1">
      <alignment vertical="center" wrapText="1"/>
    </xf>
    <xf numFmtId="0" fontId="0" fillId="3" borderId="62" xfId="0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31" xfId="0" applyFont="1" applyBorder="1" applyAlignment="1">
      <alignment horizontal="right" vertical="center"/>
    </xf>
    <xf numFmtId="0" fontId="28" fillId="3" borderId="18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23" xfId="0" applyFont="1" applyFill="1" applyBorder="1" applyAlignment="1">
      <alignment vertical="center" wrapText="1"/>
    </xf>
    <xf numFmtId="0" fontId="20" fillId="5" borderId="16" xfId="0" applyFont="1" applyFill="1" applyBorder="1" applyAlignment="1">
      <alignment vertical="center"/>
    </xf>
    <xf numFmtId="0" fontId="12" fillId="0" borderId="5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5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3" borderId="6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59" xfId="0" applyFill="1" applyBorder="1" applyAlignment="1">
      <alignment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52" xfId="0" applyFont="1" applyFill="1" applyBorder="1" applyAlignment="1">
      <alignment vertical="center" wrapText="1"/>
    </xf>
    <xf numFmtId="0" fontId="46" fillId="3" borderId="52" xfId="0" applyFont="1" applyFill="1" applyBorder="1" applyAlignment="1">
      <alignment vertical="center" wrapText="1"/>
    </xf>
    <xf numFmtId="0" fontId="47" fillId="3" borderId="19" xfId="0" applyFont="1" applyFill="1" applyBorder="1" applyAlignment="1">
      <alignment vertical="center" wrapText="1"/>
    </xf>
    <xf numFmtId="0" fontId="47" fillId="3" borderId="48" xfId="0" applyFont="1" applyFill="1" applyBorder="1" applyAlignment="1">
      <alignment vertical="center" wrapText="1"/>
    </xf>
    <xf numFmtId="0" fontId="28" fillId="3" borderId="31" xfId="0" applyFont="1" applyFill="1" applyBorder="1" applyAlignment="1">
      <alignment vertical="center" wrapText="1"/>
    </xf>
    <xf numFmtId="0" fontId="28" fillId="3" borderId="34" xfId="0" applyFont="1" applyFill="1" applyBorder="1" applyAlignment="1">
      <alignment vertical="center" wrapText="1"/>
    </xf>
    <xf numFmtId="0" fontId="11" fillId="3" borderId="3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33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23" xfId="0" applyFont="1" applyFill="1" applyBorder="1" applyAlignment="1">
      <alignment vertical="center" wrapText="1"/>
    </xf>
    <xf numFmtId="0" fontId="20" fillId="3" borderId="33" xfId="0" applyFont="1" applyFill="1" applyBorder="1" applyAlignment="1">
      <alignment vertical="center" wrapText="1"/>
    </xf>
    <xf numFmtId="0" fontId="44" fillId="0" borderId="49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9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justify" wrapText="1"/>
    </xf>
    <xf numFmtId="0" fontId="4" fillId="4" borderId="12" xfId="0" applyFont="1" applyFill="1" applyBorder="1" applyAlignment="1">
      <alignment horizontal="center" vertical="justify" wrapText="1"/>
    </xf>
    <xf numFmtId="0" fontId="4" fillId="4" borderId="14" xfId="0" applyFont="1" applyFill="1" applyBorder="1" applyAlignment="1">
      <alignment horizontal="center" vertical="justify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49" fontId="17" fillId="5" borderId="16" xfId="1" applyNumberFormat="1" applyFont="1" applyFill="1" applyBorder="1" applyAlignment="1">
      <alignment horizontal="center" vertical="center" wrapText="1"/>
    </xf>
    <xf numFmtId="49" fontId="17" fillId="5" borderId="16" xfId="0" applyNumberFormat="1" applyFont="1" applyFill="1" applyBorder="1" applyAlignment="1">
      <alignment vertical="center"/>
    </xf>
    <xf numFmtId="0" fontId="17" fillId="5" borderId="28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5" fillId="0" borderId="16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  <xf numFmtId="0" fontId="44" fillId="3" borderId="49" xfId="0" applyFont="1" applyFill="1" applyBorder="1" applyAlignment="1">
      <alignment horizontal="center" vertical="center" wrapText="1"/>
    </xf>
    <xf numFmtId="0" fontId="44" fillId="3" borderId="24" xfId="0" applyFont="1" applyFill="1" applyBorder="1" applyAlignment="1">
      <alignment horizontal="center" vertical="center" wrapText="1"/>
    </xf>
    <xf numFmtId="0" fontId="44" fillId="3" borderId="25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66"/>
      <color rgb="FFFFCCFF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7"/>
  <sheetViews>
    <sheetView view="pageBreakPreview" zoomScale="85" zoomScaleNormal="75" zoomScaleSheetLayoutView="85" workbookViewId="0">
      <selection activeCell="C9" sqref="C9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16.42578125" customWidth="1"/>
    <col min="5" max="5" width="14.7109375" customWidth="1"/>
  </cols>
  <sheetData>
    <row r="1" spans="1:5" ht="105" customHeight="1" x14ac:dyDescent="0.2">
      <c r="A1" s="1"/>
      <c r="B1" s="2"/>
      <c r="C1" s="1"/>
      <c r="D1" s="351" t="s">
        <v>3</v>
      </c>
      <c r="E1" s="351"/>
    </row>
    <row r="2" spans="1:5" ht="18" x14ac:dyDescent="0.2">
      <c r="A2" s="2"/>
      <c r="B2" s="2"/>
      <c r="C2" s="1"/>
      <c r="D2" s="352"/>
      <c r="E2" s="352"/>
    </row>
    <row r="3" spans="1:5" ht="51" customHeight="1" x14ac:dyDescent="0.2">
      <c r="A3" s="353" t="s">
        <v>272</v>
      </c>
      <c r="B3" s="353"/>
      <c r="C3" s="353"/>
      <c r="D3" s="353"/>
      <c r="E3" s="353"/>
    </row>
    <row r="4" spans="1:5" ht="18" x14ac:dyDescent="0.2">
      <c r="A4" s="354"/>
      <c r="B4" s="354"/>
      <c r="C4" s="354"/>
      <c r="D4" s="354"/>
      <c r="E4" s="354"/>
    </row>
    <row r="5" spans="1:5" ht="111" customHeight="1" x14ac:dyDescent="0.2">
      <c r="A5" s="38" t="s">
        <v>4</v>
      </c>
      <c r="B5" s="39" t="s">
        <v>5</v>
      </c>
      <c r="C5" s="40" t="s">
        <v>6</v>
      </c>
      <c r="D5" s="41" t="s">
        <v>7</v>
      </c>
      <c r="E5" s="40" t="s">
        <v>8</v>
      </c>
    </row>
    <row r="6" spans="1:5" ht="18.75" x14ac:dyDescent="0.2">
      <c r="A6" s="339" t="s">
        <v>9</v>
      </c>
      <c r="B6" s="340"/>
      <c r="C6" s="340"/>
      <c r="D6" s="340"/>
      <c r="E6" s="341"/>
    </row>
    <row r="7" spans="1:5" ht="31.5" x14ac:dyDescent="0.2">
      <c r="A7" s="181" t="s">
        <v>175</v>
      </c>
      <c r="B7" s="182" t="s">
        <v>10</v>
      </c>
      <c r="C7" s="183">
        <f>C9+C11+C12+C13+C14+C15+C16</f>
        <v>1360.0719999999999</v>
      </c>
      <c r="D7" s="183">
        <f>D9+D11+D12+D13+D14+D15+D16</f>
        <v>1433.7460000000001</v>
      </c>
      <c r="E7" s="185">
        <f>C7/D7*100</f>
        <v>94.861432917685548</v>
      </c>
    </row>
    <row r="8" spans="1:5" ht="15.75" x14ac:dyDescent="0.2">
      <c r="A8" s="186" t="s">
        <v>11</v>
      </c>
      <c r="B8" s="187"/>
      <c r="C8" s="188"/>
      <c r="D8" s="188"/>
      <c r="E8" s="189"/>
    </row>
    <row r="9" spans="1:5" ht="41.25" customHeight="1" x14ac:dyDescent="0.2">
      <c r="A9" s="190" t="s">
        <v>144</v>
      </c>
      <c r="B9" s="191" t="s">
        <v>10</v>
      </c>
      <c r="C9" s="197">
        <f>C10+C11</f>
        <v>944.1</v>
      </c>
      <c r="D9" s="197">
        <f>D10+D11</f>
        <v>1100.4100000000001</v>
      </c>
      <c r="E9" s="185">
        <f t="shared" ref="E9:E26" si="0">C9/D9*100</f>
        <v>85.795294481147934</v>
      </c>
    </row>
    <row r="10" spans="1:5" ht="42.75" customHeight="1" x14ac:dyDescent="0.2">
      <c r="A10" s="190" t="s">
        <v>166</v>
      </c>
      <c r="B10" s="191" t="s">
        <v>10</v>
      </c>
      <c r="C10" s="193">
        <v>944.1</v>
      </c>
      <c r="D10" s="193">
        <v>1100.4100000000001</v>
      </c>
      <c r="E10" s="185">
        <f t="shared" si="0"/>
        <v>85.795294481147934</v>
      </c>
    </row>
    <row r="11" spans="1:5" ht="20.25" customHeight="1" x14ac:dyDescent="0.2">
      <c r="A11" s="190" t="s">
        <v>145</v>
      </c>
      <c r="B11" s="191" t="s">
        <v>10</v>
      </c>
      <c r="C11" s="194">
        <v>0</v>
      </c>
      <c r="D11" s="194">
        <v>0</v>
      </c>
      <c r="E11" s="185" t="e">
        <f t="shared" si="0"/>
        <v>#DIV/0!</v>
      </c>
    </row>
    <row r="12" spans="1:5" ht="15.75" x14ac:dyDescent="0.2">
      <c r="A12" s="196" t="s">
        <v>102</v>
      </c>
      <c r="B12" s="191" t="s">
        <v>10</v>
      </c>
      <c r="C12" s="197">
        <f>Диагностика!E38</f>
        <v>9.4649999999999999</v>
      </c>
      <c r="D12" s="197">
        <v>12.21</v>
      </c>
      <c r="E12" s="185">
        <f t="shared" si="0"/>
        <v>77.518427518427515</v>
      </c>
    </row>
    <row r="13" spans="1:5" ht="37.5" customHeight="1" x14ac:dyDescent="0.2">
      <c r="A13" s="190" t="s">
        <v>147</v>
      </c>
      <c r="B13" s="191" t="s">
        <v>10</v>
      </c>
      <c r="C13" s="286">
        <f>Диагностика!F53</f>
        <v>12.627000000000001</v>
      </c>
      <c r="D13" s="286">
        <v>10.416</v>
      </c>
      <c r="E13" s="185">
        <f t="shared" si="0"/>
        <v>121.22695852534562</v>
      </c>
    </row>
    <row r="14" spans="1:5" ht="41.25" customHeight="1" x14ac:dyDescent="0.2">
      <c r="A14" s="190" t="s">
        <v>148</v>
      </c>
      <c r="B14" s="191" t="s">
        <v>10</v>
      </c>
      <c r="C14" s="194">
        <f>Диагностика!F58</f>
        <v>3.1799999999999997</v>
      </c>
      <c r="D14" s="194">
        <v>3.61</v>
      </c>
      <c r="E14" s="185">
        <f t="shared" si="0"/>
        <v>88.08864265927977</v>
      </c>
    </row>
    <row r="15" spans="1:5" ht="15.75" x14ac:dyDescent="0.2">
      <c r="A15" s="196" t="s">
        <v>197</v>
      </c>
      <c r="B15" s="191" t="s">
        <v>10</v>
      </c>
      <c r="C15" s="194">
        <v>0</v>
      </c>
      <c r="D15" s="194">
        <v>0</v>
      </c>
      <c r="E15" s="185" t="e">
        <f t="shared" si="0"/>
        <v>#DIV/0!</v>
      </c>
    </row>
    <row r="16" spans="1:5" ht="31.5" x14ac:dyDescent="0.2">
      <c r="A16" s="190" t="s">
        <v>167</v>
      </c>
      <c r="B16" s="191" t="s">
        <v>10</v>
      </c>
      <c r="C16" s="192">
        <v>390.7</v>
      </c>
      <c r="D16" s="192">
        <v>307.10000000000002</v>
      </c>
      <c r="E16" s="185">
        <f t="shared" si="0"/>
        <v>127.22240312601758</v>
      </c>
    </row>
    <row r="17" spans="1:5" ht="15.75" x14ac:dyDescent="0.2">
      <c r="A17" s="190" t="s">
        <v>196</v>
      </c>
      <c r="B17" s="191" t="s">
        <v>10</v>
      </c>
      <c r="C17" s="194">
        <v>0</v>
      </c>
      <c r="D17" s="194">
        <v>0</v>
      </c>
      <c r="E17" s="185" t="e">
        <f t="shared" si="0"/>
        <v>#DIV/0!</v>
      </c>
    </row>
    <row r="18" spans="1:5" ht="15.75" x14ac:dyDescent="0.2">
      <c r="A18" s="190" t="s">
        <v>198</v>
      </c>
      <c r="B18" s="191" t="s">
        <v>10</v>
      </c>
      <c r="C18" s="195">
        <v>0</v>
      </c>
      <c r="D18" s="195">
        <v>0</v>
      </c>
      <c r="E18" s="185" t="e">
        <f t="shared" si="0"/>
        <v>#DIV/0!</v>
      </c>
    </row>
    <row r="19" spans="1:5" ht="15.75" x14ac:dyDescent="0.2">
      <c r="A19" s="196" t="s">
        <v>106</v>
      </c>
      <c r="B19" s="191" t="s">
        <v>10</v>
      </c>
      <c r="C19" s="195">
        <v>0</v>
      </c>
      <c r="D19" s="195">
        <v>0</v>
      </c>
      <c r="E19" s="185" t="e">
        <f t="shared" si="0"/>
        <v>#DIV/0!</v>
      </c>
    </row>
    <row r="20" spans="1:5" ht="31.5" x14ac:dyDescent="0.2">
      <c r="A20" s="199" t="s">
        <v>12</v>
      </c>
      <c r="B20" s="191" t="s">
        <v>13</v>
      </c>
      <c r="C20" s="200">
        <f>C7/11609</f>
        <v>0.11715668877594969</v>
      </c>
      <c r="D20" s="200">
        <v>0.13400000000000001</v>
      </c>
      <c r="E20" s="201">
        <f t="shared" si="0"/>
        <v>87.430364758171407</v>
      </c>
    </row>
    <row r="21" spans="1:5" ht="15.75" x14ac:dyDescent="0.2">
      <c r="A21" s="199" t="s">
        <v>116</v>
      </c>
      <c r="B21" s="191" t="s">
        <v>10</v>
      </c>
      <c r="C21" s="201">
        <v>68.911000000000001</v>
      </c>
      <c r="D21" s="201">
        <v>46</v>
      </c>
      <c r="E21" s="201">
        <f t="shared" si="0"/>
        <v>149.80652173913043</v>
      </c>
    </row>
    <row r="22" spans="1:5" ht="15.75" x14ac:dyDescent="0.2">
      <c r="A22" s="199" t="s">
        <v>14</v>
      </c>
      <c r="B22" s="191" t="s">
        <v>10</v>
      </c>
      <c r="C22" s="202">
        <v>0</v>
      </c>
      <c r="D22" s="202">
        <v>0</v>
      </c>
      <c r="E22" s="201" t="e">
        <f t="shared" si="0"/>
        <v>#DIV/0!</v>
      </c>
    </row>
    <row r="23" spans="1:5" ht="15.75" x14ac:dyDescent="0.2">
      <c r="A23" s="199" t="s">
        <v>15</v>
      </c>
      <c r="B23" s="191" t="s">
        <v>16</v>
      </c>
      <c r="C23" s="195">
        <v>100</v>
      </c>
      <c r="D23" s="195">
        <v>100</v>
      </c>
      <c r="E23" s="203"/>
    </row>
    <row r="24" spans="1:5" ht="15.75" x14ac:dyDescent="0.2">
      <c r="A24" s="199" t="s">
        <v>17</v>
      </c>
      <c r="B24" s="191" t="s">
        <v>16</v>
      </c>
      <c r="C24" s="195">
        <v>0</v>
      </c>
      <c r="D24" s="195">
        <v>0</v>
      </c>
      <c r="E24" s="203"/>
    </row>
    <row r="25" spans="1:5" ht="47.25" x14ac:dyDescent="0.2">
      <c r="A25" s="199" t="s">
        <v>18</v>
      </c>
      <c r="B25" s="191" t="s">
        <v>10</v>
      </c>
      <c r="C25" s="194">
        <v>99.983999999999995</v>
      </c>
      <c r="D25" s="194">
        <v>97.6</v>
      </c>
      <c r="E25" s="201">
        <f t="shared" si="0"/>
        <v>102.44262295081967</v>
      </c>
    </row>
    <row r="26" spans="1:5" ht="47.25" x14ac:dyDescent="0.2">
      <c r="A26" s="199" t="s">
        <v>19</v>
      </c>
      <c r="B26" s="191" t="s">
        <v>10</v>
      </c>
      <c r="C26" s="192">
        <v>98.408000000000001</v>
      </c>
      <c r="D26" s="192">
        <v>98.4</v>
      </c>
      <c r="E26" s="201">
        <f t="shared" si="0"/>
        <v>100.00813008130081</v>
      </c>
    </row>
    <row r="27" spans="1:5" ht="31.5" x14ac:dyDescent="0.2">
      <c r="A27" s="199" t="s">
        <v>117</v>
      </c>
      <c r="B27" s="191" t="s">
        <v>13</v>
      </c>
      <c r="C27" s="204">
        <f>C26*1000000/11607</f>
        <v>8478.3320410097349</v>
      </c>
      <c r="D27" s="204">
        <f>D26*1000000/11607</f>
        <v>8477.6428017575599</v>
      </c>
      <c r="E27" s="201">
        <f>C27/D27*100</f>
        <v>100.00813008130081</v>
      </c>
    </row>
    <row r="28" spans="1:5" ht="15.75" x14ac:dyDescent="0.2">
      <c r="A28" s="342" t="s">
        <v>21</v>
      </c>
      <c r="B28" s="343"/>
      <c r="C28" s="344"/>
      <c r="D28" s="344"/>
      <c r="E28" s="345"/>
    </row>
    <row r="29" spans="1:5" ht="15.75" x14ac:dyDescent="0.2">
      <c r="A29" s="205" t="s">
        <v>168</v>
      </c>
      <c r="B29" s="206"/>
      <c r="C29" s="207"/>
      <c r="D29" s="207"/>
      <c r="E29" s="208"/>
    </row>
    <row r="30" spans="1:5" ht="31.5" x14ac:dyDescent="0.2">
      <c r="A30" s="209" t="s">
        <v>173</v>
      </c>
      <c r="B30" s="210" t="s">
        <v>10</v>
      </c>
      <c r="C30" s="211">
        <f>C36+C39+C42</f>
        <v>103.04500000000002</v>
      </c>
      <c r="D30" s="211">
        <f>D36+D39+D42</f>
        <v>115.05000000000001</v>
      </c>
      <c r="E30" s="212">
        <f t="shared" ref="E30" si="1">C30/D30*100</f>
        <v>89.565406345067373</v>
      </c>
    </row>
    <row r="31" spans="1:5" ht="15.75" x14ac:dyDescent="0.2">
      <c r="A31" s="209" t="s">
        <v>174</v>
      </c>
      <c r="B31" s="187" t="s">
        <v>16</v>
      </c>
      <c r="C31" s="213">
        <v>92.57</v>
      </c>
      <c r="D31" s="213">
        <v>93.2</v>
      </c>
      <c r="E31" s="203"/>
    </row>
    <row r="32" spans="1:5" ht="15.75" x14ac:dyDescent="0.2">
      <c r="A32" s="214" t="s">
        <v>125</v>
      </c>
      <c r="B32" s="182"/>
      <c r="C32" s="184"/>
      <c r="D32" s="184"/>
      <c r="E32" s="215"/>
    </row>
    <row r="33" spans="1:5" ht="31.5" x14ac:dyDescent="0.2">
      <c r="A33" s="216" t="s">
        <v>22</v>
      </c>
      <c r="B33" s="187" t="s">
        <v>10</v>
      </c>
      <c r="C33" s="188">
        <v>0</v>
      </c>
      <c r="D33" s="188">
        <v>0</v>
      </c>
      <c r="E33" s="217">
        <v>0</v>
      </c>
    </row>
    <row r="34" spans="1:5" ht="15.75" x14ac:dyDescent="0.2">
      <c r="A34" s="216" t="s">
        <v>150</v>
      </c>
      <c r="B34" s="187" t="s">
        <v>16</v>
      </c>
      <c r="C34" s="188"/>
      <c r="D34" s="188"/>
      <c r="E34" s="203"/>
    </row>
    <row r="35" spans="1:5" ht="15.75" x14ac:dyDescent="0.2">
      <c r="A35" s="218" t="s">
        <v>126</v>
      </c>
      <c r="B35" s="219"/>
      <c r="C35" s="220"/>
      <c r="D35" s="220"/>
      <c r="E35" s="220"/>
    </row>
    <row r="36" spans="1:5" ht="31.5" x14ac:dyDescent="0.2">
      <c r="A36" s="209" t="s">
        <v>22</v>
      </c>
      <c r="B36" s="221" t="s">
        <v>10</v>
      </c>
      <c r="C36" s="222">
        <f>Диагностика!E38</f>
        <v>9.4649999999999999</v>
      </c>
      <c r="D36" s="222">
        <f>D12</f>
        <v>12.21</v>
      </c>
      <c r="E36" s="223">
        <f t="shared" ref="E36" si="2">C36/D36*100</f>
        <v>77.518427518427515</v>
      </c>
    </row>
    <row r="37" spans="1:5" ht="15.75" x14ac:dyDescent="0.2">
      <c r="A37" s="209" t="s">
        <v>150</v>
      </c>
      <c r="B37" s="221" t="s">
        <v>16</v>
      </c>
      <c r="C37" s="224">
        <v>0</v>
      </c>
      <c r="D37" s="224">
        <v>42.6</v>
      </c>
      <c r="E37" s="223"/>
    </row>
    <row r="38" spans="1:5" ht="31.5" x14ac:dyDescent="0.2">
      <c r="A38" s="218" t="s">
        <v>127</v>
      </c>
      <c r="B38" s="219"/>
      <c r="C38" s="220"/>
      <c r="D38" s="220"/>
      <c r="E38" s="220"/>
    </row>
    <row r="39" spans="1:5" ht="31.5" x14ac:dyDescent="0.2">
      <c r="A39" s="209" t="s">
        <v>109</v>
      </c>
      <c r="B39" s="221" t="s">
        <v>10</v>
      </c>
      <c r="C39" s="224">
        <v>91.4</v>
      </c>
      <c r="D39" s="224">
        <v>98.72</v>
      </c>
      <c r="E39" s="223">
        <f t="shared" ref="E39" si="3">C39/D39*100</f>
        <v>92.585089141004872</v>
      </c>
    </row>
    <row r="40" spans="1:5" ht="15.75" x14ac:dyDescent="0.2">
      <c r="A40" s="225" t="s">
        <v>150</v>
      </c>
      <c r="B40" s="226" t="s">
        <v>16</v>
      </c>
      <c r="C40" s="317">
        <v>90.3</v>
      </c>
      <c r="D40" s="198">
        <v>97.3</v>
      </c>
      <c r="E40" s="223"/>
    </row>
    <row r="41" spans="1:5" ht="31.5" x14ac:dyDescent="0.2">
      <c r="A41" s="218" t="s">
        <v>143</v>
      </c>
      <c r="B41" s="219"/>
      <c r="C41" s="220"/>
      <c r="D41" s="220"/>
      <c r="E41" s="220"/>
    </row>
    <row r="42" spans="1:5" ht="31.5" x14ac:dyDescent="0.2">
      <c r="A42" s="209" t="s">
        <v>109</v>
      </c>
      <c r="B42" s="221" t="s">
        <v>10</v>
      </c>
      <c r="C42" s="224">
        <f>Диагностика!E58</f>
        <v>2.1799999999999997</v>
      </c>
      <c r="D42" s="224">
        <v>4.12</v>
      </c>
      <c r="E42" s="223">
        <f t="shared" ref="E42" si="4">C42/D42*100</f>
        <v>52.912621359223287</v>
      </c>
    </row>
    <row r="43" spans="1:5" ht="15.75" x14ac:dyDescent="0.2">
      <c r="A43" s="227" t="s">
        <v>170</v>
      </c>
      <c r="B43" s="228"/>
      <c r="C43" s="229"/>
      <c r="D43" s="229"/>
      <c r="E43" s="198"/>
    </row>
    <row r="44" spans="1:5" ht="15.75" x14ac:dyDescent="0.2">
      <c r="A44" s="230" t="s">
        <v>23</v>
      </c>
      <c r="B44" s="231" t="s">
        <v>10</v>
      </c>
      <c r="C44" s="232">
        <v>249.7</v>
      </c>
      <c r="D44" s="232">
        <v>229.3</v>
      </c>
      <c r="E44" s="223">
        <f t="shared" ref="E44" si="5">C44/D44*100</f>
        <v>108.89664195377233</v>
      </c>
    </row>
    <row r="45" spans="1:5" ht="15.75" x14ac:dyDescent="0.2">
      <c r="A45" s="233" t="s">
        <v>169</v>
      </c>
      <c r="B45" s="234" t="s">
        <v>16</v>
      </c>
      <c r="C45" s="235">
        <v>97.8</v>
      </c>
      <c r="D45" s="235">
        <v>97.46</v>
      </c>
      <c r="E45" s="235"/>
    </row>
    <row r="46" spans="1:5" ht="15.75" x14ac:dyDescent="0.2">
      <c r="A46" s="236" t="s">
        <v>171</v>
      </c>
      <c r="B46" s="237"/>
      <c r="C46" s="220"/>
      <c r="D46" s="220"/>
      <c r="E46" s="238"/>
    </row>
    <row r="47" spans="1:5" ht="15.75" x14ac:dyDescent="0.2">
      <c r="A47" s="239" t="s">
        <v>24</v>
      </c>
      <c r="B47" s="221" t="s">
        <v>10</v>
      </c>
      <c r="C47" s="280">
        <f>C48*26.493/1000</f>
        <v>88.195196999999993</v>
      </c>
      <c r="D47" s="280">
        <v>134.5</v>
      </c>
      <c r="E47" s="223">
        <f t="shared" ref="E47" si="6">C47/D47*100</f>
        <v>65.57263717472118</v>
      </c>
    </row>
    <row r="48" spans="1:5" ht="15.75" x14ac:dyDescent="0.2">
      <c r="A48" s="239" t="s">
        <v>25</v>
      </c>
      <c r="B48" s="221" t="s">
        <v>26</v>
      </c>
      <c r="C48" s="217">
        <v>3329</v>
      </c>
      <c r="D48" s="217">
        <v>5511</v>
      </c>
      <c r="E48" s="223"/>
    </row>
    <row r="49" spans="1:5" ht="15.75" x14ac:dyDescent="0.2">
      <c r="A49" s="233" t="s">
        <v>27</v>
      </c>
      <c r="B49" s="234" t="s">
        <v>26</v>
      </c>
      <c r="C49" s="204">
        <f>C48/11607</f>
        <v>0.28680968381149308</v>
      </c>
      <c r="D49" s="204">
        <f>D48/11607</f>
        <v>0.4747996898423365</v>
      </c>
      <c r="E49" s="240"/>
    </row>
    <row r="50" spans="1:5" ht="15.75" x14ac:dyDescent="0.2">
      <c r="A50" s="241" t="s">
        <v>172</v>
      </c>
      <c r="B50" s="242"/>
      <c r="C50" s="243"/>
      <c r="D50" s="243"/>
      <c r="E50" s="238"/>
    </row>
    <row r="51" spans="1:5" ht="15.75" x14ac:dyDescent="0.2">
      <c r="A51" s="239" t="s">
        <v>28</v>
      </c>
      <c r="B51" s="221" t="s">
        <v>29</v>
      </c>
      <c r="C51" s="224">
        <v>0</v>
      </c>
      <c r="D51" s="224">
        <v>0</v>
      </c>
      <c r="E51" s="223"/>
    </row>
    <row r="52" spans="1:5" ht="15.75" x14ac:dyDescent="0.2">
      <c r="A52" s="230" t="s">
        <v>30</v>
      </c>
      <c r="B52" s="231" t="s">
        <v>31</v>
      </c>
      <c r="C52" s="243"/>
      <c r="D52" s="243"/>
      <c r="E52" s="244"/>
    </row>
    <row r="53" spans="1:5" ht="31.5" x14ac:dyDescent="0.2">
      <c r="A53" s="236" t="s">
        <v>149</v>
      </c>
      <c r="B53" s="237"/>
      <c r="C53" s="220"/>
      <c r="D53" s="220"/>
      <c r="E53" s="238"/>
    </row>
    <row r="54" spans="1:5" ht="15.75" x14ac:dyDescent="0.2">
      <c r="A54" s="239" t="s">
        <v>32</v>
      </c>
      <c r="B54" s="221" t="s">
        <v>10</v>
      </c>
      <c r="C54" s="280">
        <v>390.7</v>
      </c>
      <c r="D54" s="280">
        <v>307.10000000000002</v>
      </c>
      <c r="E54" s="244"/>
    </row>
    <row r="55" spans="1:5" ht="15.75" x14ac:dyDescent="0.2">
      <c r="A55" s="233" t="s">
        <v>33</v>
      </c>
      <c r="B55" s="234" t="s">
        <v>16</v>
      </c>
      <c r="C55" s="245">
        <v>114</v>
      </c>
      <c r="D55" s="245">
        <v>101</v>
      </c>
      <c r="E55" s="235"/>
    </row>
    <row r="56" spans="1:5" ht="15.75" x14ac:dyDescent="0.2">
      <c r="A56" s="236" t="s">
        <v>34</v>
      </c>
      <c r="B56" s="237"/>
      <c r="C56" s="220"/>
      <c r="D56" s="220"/>
      <c r="E56" s="238"/>
    </row>
    <row r="57" spans="1:5" ht="15.75" x14ac:dyDescent="0.2">
      <c r="A57" s="239" t="s">
        <v>35</v>
      </c>
      <c r="B57" s="221" t="s">
        <v>36</v>
      </c>
      <c r="C57" s="281">
        <v>42</v>
      </c>
      <c r="D57" s="281">
        <v>47</v>
      </c>
      <c r="E57" s="244"/>
    </row>
    <row r="58" spans="1:5" ht="31.5" x14ac:dyDescent="0.2">
      <c r="A58" s="233" t="s">
        <v>37</v>
      </c>
      <c r="B58" s="234" t="s">
        <v>16</v>
      </c>
      <c r="C58" s="335">
        <v>51.8</v>
      </c>
      <c r="D58" s="282">
        <v>44.2</v>
      </c>
      <c r="E58" s="235"/>
    </row>
    <row r="59" spans="1:5" ht="15.75" x14ac:dyDescent="0.2">
      <c r="A59" s="246" t="s">
        <v>128</v>
      </c>
      <c r="B59" s="231" t="s">
        <v>246</v>
      </c>
      <c r="C59" s="283">
        <v>272.89999999999998</v>
      </c>
      <c r="D59" s="283">
        <v>299.2</v>
      </c>
      <c r="E59" s="223">
        <f t="shared" ref="E59:E60" si="7">C59/D59*100</f>
        <v>91.20989304812835</v>
      </c>
    </row>
    <row r="60" spans="1:5" ht="15.75" x14ac:dyDescent="0.2">
      <c r="A60" s="247" t="s">
        <v>38</v>
      </c>
      <c r="B60" s="248" t="s">
        <v>246</v>
      </c>
      <c r="C60" s="282">
        <v>185.5</v>
      </c>
      <c r="D60" s="282">
        <v>143.50200000000001</v>
      </c>
      <c r="E60" s="223">
        <f t="shared" si="7"/>
        <v>129.26649105935806</v>
      </c>
    </row>
    <row r="61" spans="1:5" ht="15.75" x14ac:dyDescent="0.2">
      <c r="A61" s="346" t="s">
        <v>177</v>
      </c>
      <c r="B61" s="347"/>
      <c r="C61" s="347"/>
      <c r="D61" s="347"/>
      <c r="E61" s="348"/>
    </row>
    <row r="62" spans="1:5" ht="47.25" x14ac:dyDescent="0.2">
      <c r="A62" s="246" t="s">
        <v>39</v>
      </c>
      <c r="B62" s="231" t="s">
        <v>50</v>
      </c>
      <c r="C62" s="249">
        <v>0.7</v>
      </c>
      <c r="D62" s="249">
        <v>0.7</v>
      </c>
      <c r="E62" s="250">
        <f>C62/D62*100</f>
        <v>100</v>
      </c>
    </row>
    <row r="63" spans="1:5" ht="15.75" x14ac:dyDescent="0.2">
      <c r="A63" s="199" t="s">
        <v>40</v>
      </c>
      <c r="B63" s="251"/>
      <c r="C63" s="252"/>
      <c r="D63" s="252"/>
      <c r="E63" s="253"/>
    </row>
    <row r="64" spans="1:5" ht="15.75" x14ac:dyDescent="0.2">
      <c r="A64" s="190" t="s">
        <v>41</v>
      </c>
      <c r="B64" s="226" t="s">
        <v>42</v>
      </c>
      <c r="C64" s="252">
        <v>5.6970000000000001</v>
      </c>
      <c r="D64" s="252">
        <v>5.4139999999999997</v>
      </c>
      <c r="E64" s="250">
        <f>C64/D64*100</f>
        <v>105.22718876985593</v>
      </c>
    </row>
    <row r="65" spans="1:5" ht="15.75" x14ac:dyDescent="0.2">
      <c r="A65" s="253" t="s">
        <v>43</v>
      </c>
      <c r="B65" s="226" t="s">
        <v>16</v>
      </c>
      <c r="C65" s="306">
        <v>49.1</v>
      </c>
      <c r="D65" s="306">
        <v>50</v>
      </c>
      <c r="E65" s="223"/>
    </row>
    <row r="66" spans="1:5" ht="15.75" x14ac:dyDescent="0.2">
      <c r="A66" s="190" t="s">
        <v>44</v>
      </c>
      <c r="B66" s="226" t="s">
        <v>42</v>
      </c>
      <c r="C66" s="252">
        <v>5.9139999999999997</v>
      </c>
      <c r="D66" s="252">
        <v>5.431</v>
      </c>
      <c r="E66" s="250">
        <f>C66/D66*100</f>
        <v>108.89338979930029</v>
      </c>
    </row>
    <row r="67" spans="1:5" ht="15.75" x14ac:dyDescent="0.2">
      <c r="A67" s="190" t="s">
        <v>45</v>
      </c>
      <c r="B67" s="226" t="s">
        <v>16</v>
      </c>
      <c r="C67" s="306">
        <v>50.9</v>
      </c>
      <c r="D67" s="306">
        <v>50</v>
      </c>
      <c r="E67" s="223"/>
    </row>
    <row r="68" spans="1:5" ht="15.75" x14ac:dyDescent="0.2">
      <c r="A68" s="199" t="s">
        <v>46</v>
      </c>
      <c r="B68" s="226"/>
      <c r="C68" s="252"/>
      <c r="D68" s="252"/>
      <c r="E68" s="253"/>
    </row>
    <row r="69" spans="1:5" ht="15.75" x14ac:dyDescent="0.2">
      <c r="A69" s="190" t="s">
        <v>47</v>
      </c>
      <c r="B69" s="226" t="s">
        <v>42</v>
      </c>
      <c r="C69" s="252">
        <v>3.1389999999999998</v>
      </c>
      <c r="D69" s="252">
        <v>3.18</v>
      </c>
      <c r="E69" s="250">
        <f>C69/D69*100</f>
        <v>98.710691823899353</v>
      </c>
    </row>
    <row r="70" spans="1:5" ht="15.75" x14ac:dyDescent="0.2">
      <c r="A70" s="253" t="s">
        <v>43</v>
      </c>
      <c r="B70" s="226" t="s">
        <v>16</v>
      </c>
      <c r="C70" s="254">
        <v>27</v>
      </c>
      <c r="D70" s="254">
        <v>29.6</v>
      </c>
      <c r="E70" s="223"/>
    </row>
    <row r="71" spans="1:5" ht="15.75" x14ac:dyDescent="0.2">
      <c r="A71" s="190" t="s">
        <v>48</v>
      </c>
      <c r="B71" s="226" t="s">
        <v>42</v>
      </c>
      <c r="C71" s="252">
        <v>6.2910000000000004</v>
      </c>
      <c r="D71" s="252">
        <v>5.367</v>
      </c>
      <c r="E71" s="250">
        <f>C71/D71*100</f>
        <v>117.21632196757965</v>
      </c>
    </row>
    <row r="72" spans="1:5" ht="15.75" x14ac:dyDescent="0.2">
      <c r="A72" s="253" t="s">
        <v>43</v>
      </c>
      <c r="B72" s="226" t="s">
        <v>16</v>
      </c>
      <c r="C72" s="254">
        <v>54.2</v>
      </c>
      <c r="D72" s="254">
        <v>50</v>
      </c>
      <c r="E72" s="223"/>
    </row>
    <row r="73" spans="1:5" ht="15.75" x14ac:dyDescent="0.2">
      <c r="A73" s="190" t="s">
        <v>49</v>
      </c>
      <c r="B73" s="226" t="s">
        <v>42</v>
      </c>
      <c r="C73" s="252">
        <v>2.1789999999999998</v>
      </c>
      <c r="D73" s="252">
        <v>2.1880000000000002</v>
      </c>
      <c r="E73" s="250">
        <f>C73/D73*100</f>
        <v>99.588665447897611</v>
      </c>
    </row>
    <row r="74" spans="1:5" ht="15.75" x14ac:dyDescent="0.2">
      <c r="A74" s="253" t="s">
        <v>43</v>
      </c>
      <c r="B74" s="226" t="s">
        <v>16</v>
      </c>
      <c r="C74" s="254">
        <v>18.8</v>
      </c>
      <c r="D74" s="254">
        <v>20.399999999999999</v>
      </c>
      <c r="E74" s="223"/>
    </row>
    <row r="75" spans="1:5" ht="31.5" x14ac:dyDescent="0.2">
      <c r="A75" s="199" t="s">
        <v>119</v>
      </c>
      <c r="B75" s="226" t="s">
        <v>50</v>
      </c>
      <c r="C75" s="252">
        <v>-33</v>
      </c>
      <c r="D75" s="252">
        <v>-9</v>
      </c>
      <c r="E75" s="250"/>
    </row>
    <row r="76" spans="1:5" ht="31.5" x14ac:dyDescent="0.2">
      <c r="A76" s="199" t="s">
        <v>51</v>
      </c>
      <c r="B76" s="226" t="s">
        <v>16</v>
      </c>
      <c r="C76" s="252">
        <v>0</v>
      </c>
      <c r="D76" s="252">
        <v>0</v>
      </c>
      <c r="E76" s="223"/>
    </row>
    <row r="77" spans="1:5" ht="31.5" x14ac:dyDescent="0.2">
      <c r="A77" s="199" t="s">
        <v>52</v>
      </c>
      <c r="B77" s="248" t="s">
        <v>16</v>
      </c>
      <c r="C77" s="255">
        <v>100</v>
      </c>
      <c r="D77" s="255">
        <v>100</v>
      </c>
      <c r="E77" s="244"/>
    </row>
    <row r="78" spans="1:5" ht="15.75" x14ac:dyDescent="0.2">
      <c r="A78" s="336" t="s">
        <v>176</v>
      </c>
      <c r="B78" s="337"/>
      <c r="C78" s="337"/>
      <c r="D78" s="337"/>
      <c r="E78" s="338"/>
    </row>
    <row r="79" spans="1:5" ht="15.75" x14ac:dyDescent="0.2">
      <c r="A79" s="256" t="s">
        <v>61</v>
      </c>
      <c r="B79" s="257" t="s">
        <v>62</v>
      </c>
      <c r="C79" s="258">
        <v>11.6</v>
      </c>
      <c r="D79" s="258">
        <v>11.6</v>
      </c>
      <c r="E79" s="250">
        <f t="shared" ref="E79:E84" si="8">C79/D79*100</f>
        <v>100</v>
      </c>
    </row>
    <row r="80" spans="1:5" ht="15.75" x14ac:dyDescent="0.2">
      <c r="A80" s="246" t="s">
        <v>53</v>
      </c>
      <c r="B80" s="231" t="s">
        <v>42</v>
      </c>
      <c r="C80" s="259">
        <v>5.9180000000000001</v>
      </c>
      <c r="D80" s="259">
        <v>5.3</v>
      </c>
      <c r="E80" s="250">
        <f t="shared" si="8"/>
        <v>111.66037735849056</v>
      </c>
    </row>
    <row r="81" spans="1:5" ht="15.75" x14ac:dyDescent="0.2">
      <c r="A81" s="199" t="s">
        <v>54</v>
      </c>
      <c r="B81" s="226" t="s">
        <v>42</v>
      </c>
      <c r="C81" s="260">
        <v>1.95</v>
      </c>
      <c r="D81" s="260">
        <v>2</v>
      </c>
      <c r="E81" s="250">
        <f t="shared" si="8"/>
        <v>97.5</v>
      </c>
    </row>
    <row r="82" spans="1:5" ht="15.75" x14ac:dyDescent="0.2">
      <c r="A82" s="190" t="s">
        <v>55</v>
      </c>
      <c r="B82" s="226" t="s">
        <v>42</v>
      </c>
      <c r="C82" s="261"/>
      <c r="D82" s="261"/>
      <c r="E82" s="250" t="e">
        <f t="shared" si="8"/>
        <v>#DIV/0!</v>
      </c>
    </row>
    <row r="83" spans="1:5" ht="15.75" x14ac:dyDescent="0.2">
      <c r="A83" s="199" t="s">
        <v>56</v>
      </c>
      <c r="B83" s="226" t="s">
        <v>42</v>
      </c>
      <c r="C83" s="261">
        <v>1.7210000000000001</v>
      </c>
      <c r="D83" s="261">
        <v>1.7549999999999999</v>
      </c>
      <c r="E83" s="250">
        <f t="shared" si="8"/>
        <v>98.062678062678074</v>
      </c>
    </row>
    <row r="84" spans="1:5" ht="15.75" x14ac:dyDescent="0.2">
      <c r="A84" s="199" t="s">
        <v>57</v>
      </c>
      <c r="B84" s="226" t="s">
        <v>42</v>
      </c>
      <c r="C84" s="261">
        <v>2.54</v>
      </c>
      <c r="D84" s="261">
        <v>1.5169999999999999</v>
      </c>
      <c r="E84" s="250">
        <f t="shared" si="8"/>
        <v>167.43572841133818</v>
      </c>
    </row>
    <row r="85" spans="1:5" ht="15.75" x14ac:dyDescent="0.2">
      <c r="A85" s="190" t="s">
        <v>58</v>
      </c>
      <c r="B85" s="226" t="s">
        <v>42</v>
      </c>
      <c r="C85" s="198"/>
      <c r="D85" s="198"/>
      <c r="E85" s="223"/>
    </row>
    <row r="86" spans="1:5" ht="47.25" x14ac:dyDescent="0.2">
      <c r="A86" s="199" t="s">
        <v>59</v>
      </c>
      <c r="B86" s="226" t="s">
        <v>16</v>
      </c>
      <c r="C86" s="262">
        <v>19.100000000000001</v>
      </c>
      <c r="D86" s="262">
        <v>19.3</v>
      </c>
      <c r="E86" s="223"/>
    </row>
    <row r="87" spans="1:5" ht="31.5" x14ac:dyDescent="0.2">
      <c r="A87" s="190" t="s">
        <v>144</v>
      </c>
      <c r="B87" s="226" t="s">
        <v>16</v>
      </c>
      <c r="C87" s="262">
        <v>6.5</v>
      </c>
      <c r="D87" s="262">
        <v>8.9</v>
      </c>
      <c r="E87" s="223"/>
    </row>
    <row r="88" spans="1:5" ht="31.5" x14ac:dyDescent="0.2">
      <c r="A88" s="190" t="s">
        <v>166</v>
      </c>
      <c r="B88" s="226" t="s">
        <v>16</v>
      </c>
      <c r="C88" s="262">
        <v>6.5</v>
      </c>
      <c r="D88" s="262">
        <v>8.9</v>
      </c>
      <c r="E88" s="223"/>
    </row>
    <row r="89" spans="1:5" ht="15.75" x14ac:dyDescent="0.2">
      <c r="A89" s="190" t="s">
        <v>145</v>
      </c>
      <c r="B89" s="226" t="s">
        <v>16</v>
      </c>
      <c r="C89" s="262">
        <v>0</v>
      </c>
      <c r="D89" s="262">
        <v>0</v>
      </c>
      <c r="E89" s="223"/>
    </row>
    <row r="90" spans="1:5" ht="15.75" x14ac:dyDescent="0.2">
      <c r="A90" s="190" t="s">
        <v>146</v>
      </c>
      <c r="B90" s="226" t="s">
        <v>16</v>
      </c>
      <c r="C90" s="262">
        <v>0</v>
      </c>
      <c r="D90" s="262">
        <v>0</v>
      </c>
      <c r="E90" s="223"/>
    </row>
    <row r="91" spans="1:5" ht="15.75" x14ac:dyDescent="0.2">
      <c r="A91" s="196" t="s">
        <v>101</v>
      </c>
      <c r="B91" s="226" t="s">
        <v>16</v>
      </c>
      <c r="C91" s="262">
        <v>0</v>
      </c>
      <c r="D91" s="262">
        <v>0</v>
      </c>
      <c r="E91" s="223"/>
    </row>
    <row r="92" spans="1:5" ht="15.75" x14ac:dyDescent="0.2">
      <c r="A92" s="196" t="s">
        <v>102</v>
      </c>
      <c r="B92" s="226" t="s">
        <v>16</v>
      </c>
      <c r="C92" s="262">
        <v>1.4</v>
      </c>
      <c r="D92" s="262">
        <v>1.4</v>
      </c>
      <c r="E92" s="223"/>
    </row>
    <row r="93" spans="1:5" ht="31.5" x14ac:dyDescent="0.2">
      <c r="A93" s="190" t="s">
        <v>147</v>
      </c>
      <c r="B93" s="226" t="s">
        <v>16</v>
      </c>
      <c r="C93" s="262">
        <v>2.7</v>
      </c>
      <c r="D93" s="262">
        <v>2.7</v>
      </c>
      <c r="E93" s="223"/>
    </row>
    <row r="94" spans="1:5" ht="31.5" x14ac:dyDescent="0.2">
      <c r="A94" s="190" t="s">
        <v>148</v>
      </c>
      <c r="B94" s="226" t="s">
        <v>16</v>
      </c>
      <c r="C94" s="262">
        <v>0.26</v>
      </c>
      <c r="D94" s="262">
        <v>0.26</v>
      </c>
      <c r="E94" s="223"/>
    </row>
    <row r="95" spans="1:5" ht="15.75" x14ac:dyDescent="0.2">
      <c r="A95" s="196" t="s">
        <v>108</v>
      </c>
      <c r="B95" s="226" t="s">
        <v>16</v>
      </c>
      <c r="C95" s="262">
        <v>0</v>
      </c>
      <c r="D95" s="262">
        <v>0</v>
      </c>
      <c r="E95" s="223"/>
    </row>
    <row r="96" spans="1:5" ht="31.5" x14ac:dyDescent="0.2">
      <c r="A96" s="190" t="s">
        <v>149</v>
      </c>
      <c r="B96" s="221" t="s">
        <v>16</v>
      </c>
      <c r="C96" s="263">
        <v>3.2</v>
      </c>
      <c r="D96" s="263">
        <v>4.7</v>
      </c>
      <c r="E96" s="223"/>
    </row>
    <row r="97" spans="1:5" ht="15.75" x14ac:dyDescent="0.2">
      <c r="A97" s="190" t="s">
        <v>196</v>
      </c>
      <c r="B97" s="221" t="s">
        <v>16</v>
      </c>
      <c r="C97" s="264">
        <v>0.1</v>
      </c>
      <c r="D97" s="264">
        <v>0.1</v>
      </c>
      <c r="E97" s="244"/>
    </row>
    <row r="98" spans="1:5" ht="15.75" x14ac:dyDescent="0.2">
      <c r="A98" s="190" t="s">
        <v>198</v>
      </c>
      <c r="B98" s="221" t="s">
        <v>16</v>
      </c>
      <c r="C98" s="264">
        <v>0</v>
      </c>
      <c r="D98" s="264">
        <v>0</v>
      </c>
      <c r="E98" s="244"/>
    </row>
    <row r="99" spans="1:5" ht="15.75" x14ac:dyDescent="0.2">
      <c r="A99" s="196" t="s">
        <v>106</v>
      </c>
      <c r="B99" s="221" t="s">
        <v>16</v>
      </c>
      <c r="C99" s="264">
        <v>4.9000000000000004</v>
      </c>
      <c r="D99" s="264">
        <v>4.0999999999999996</v>
      </c>
      <c r="E99" s="244"/>
    </row>
    <row r="100" spans="1:5" ht="47.25" x14ac:dyDescent="0.2">
      <c r="A100" s="265" t="s">
        <v>120</v>
      </c>
      <c r="B100" s="248" t="s">
        <v>16</v>
      </c>
      <c r="C100" s="266">
        <v>14.2</v>
      </c>
      <c r="D100" s="266">
        <v>15.1</v>
      </c>
      <c r="E100" s="244"/>
    </row>
    <row r="101" spans="1:5" ht="15.75" x14ac:dyDescent="0.2">
      <c r="A101" s="336" t="s">
        <v>60</v>
      </c>
      <c r="B101" s="337"/>
      <c r="C101" s="337"/>
      <c r="D101" s="337"/>
      <c r="E101" s="338"/>
    </row>
    <row r="102" spans="1:5" ht="15.75" x14ac:dyDescent="0.2">
      <c r="A102" s="199" t="s">
        <v>63</v>
      </c>
      <c r="B102" s="226" t="s">
        <v>62</v>
      </c>
      <c r="C102" s="289">
        <f>C104+C107+C108+C109+C110+C111+C112+C113+C114+C115+C117+C118+C119+C120+C121+C122+C116</f>
        <v>1.9590000000000001</v>
      </c>
      <c r="D102" s="289">
        <f>D104+D107+D108+D109+D110+D111+D112+D113+D114+D115+D117+D118+D119+D120+D121+D122+D116</f>
        <v>2.0050000000000003</v>
      </c>
      <c r="E102" s="250">
        <f t="shared" ref="E102:E122" si="9">C102/D102*100</f>
        <v>97.705735660847864</v>
      </c>
    </row>
    <row r="103" spans="1:5" ht="15.75" x14ac:dyDescent="0.2">
      <c r="A103" s="246" t="s">
        <v>64</v>
      </c>
      <c r="B103" s="267"/>
      <c r="C103" s="263"/>
      <c r="D103" s="263"/>
      <c r="E103" s="250" t="e">
        <f t="shared" si="9"/>
        <v>#DIV/0!</v>
      </c>
    </row>
    <row r="104" spans="1:5" ht="31.5" x14ac:dyDescent="0.2">
      <c r="A104" s="190" t="s">
        <v>144</v>
      </c>
      <c r="B104" s="221" t="s">
        <v>62</v>
      </c>
      <c r="C104" s="289">
        <v>0.14699999999999999</v>
      </c>
      <c r="D104" s="289">
        <v>0.19900000000000001</v>
      </c>
      <c r="E104" s="250">
        <f t="shared" si="9"/>
        <v>73.869346733668323</v>
      </c>
    </row>
    <row r="105" spans="1:5" ht="31.5" x14ac:dyDescent="0.2">
      <c r="A105" s="190" t="s">
        <v>166</v>
      </c>
      <c r="B105" s="221" t="s">
        <v>62</v>
      </c>
      <c r="C105" s="289">
        <v>0.127</v>
      </c>
      <c r="D105" s="289">
        <v>0.17899999999999999</v>
      </c>
      <c r="E105" s="250">
        <f t="shared" si="9"/>
        <v>70.949720670391073</v>
      </c>
    </row>
    <row r="106" spans="1:5" ht="15.75" x14ac:dyDescent="0.2">
      <c r="A106" s="190" t="s">
        <v>145</v>
      </c>
      <c r="B106" s="226" t="s">
        <v>62</v>
      </c>
      <c r="C106" s="287">
        <v>0.02</v>
      </c>
      <c r="D106" s="287">
        <v>0.02</v>
      </c>
      <c r="E106" s="250">
        <f t="shared" si="9"/>
        <v>100</v>
      </c>
    </row>
    <row r="107" spans="1:5" ht="15.75" x14ac:dyDescent="0.2">
      <c r="A107" s="190" t="s">
        <v>146</v>
      </c>
      <c r="B107" s="226" t="s">
        <v>62</v>
      </c>
      <c r="C107" s="262">
        <v>0</v>
      </c>
      <c r="D107" s="262">
        <v>0</v>
      </c>
      <c r="E107" s="250" t="e">
        <f t="shared" si="9"/>
        <v>#DIV/0!</v>
      </c>
    </row>
    <row r="108" spans="1:5" ht="15.75" x14ac:dyDescent="0.2">
      <c r="A108" s="196" t="s">
        <v>101</v>
      </c>
      <c r="B108" s="226" t="s">
        <v>62</v>
      </c>
      <c r="C108" s="287">
        <v>0</v>
      </c>
      <c r="D108" s="287">
        <v>0</v>
      </c>
      <c r="E108" s="250" t="e">
        <f t="shared" si="9"/>
        <v>#DIV/0!</v>
      </c>
    </row>
    <row r="109" spans="1:5" ht="15.75" x14ac:dyDescent="0.2">
      <c r="A109" s="196" t="s">
        <v>102</v>
      </c>
      <c r="B109" s="226" t="s">
        <v>62</v>
      </c>
      <c r="C109" s="287">
        <v>2.7E-2</v>
      </c>
      <c r="D109" s="287">
        <v>2.1000000000000001E-2</v>
      </c>
      <c r="E109" s="250">
        <f t="shared" si="9"/>
        <v>128.57142857142856</v>
      </c>
    </row>
    <row r="110" spans="1:5" ht="31.5" x14ac:dyDescent="0.2">
      <c r="A110" s="190" t="s">
        <v>147</v>
      </c>
      <c r="B110" s="226" t="s">
        <v>62</v>
      </c>
      <c r="C110" s="288">
        <v>4.9000000000000002E-2</v>
      </c>
      <c r="D110" s="288">
        <v>4.9000000000000002E-2</v>
      </c>
      <c r="E110" s="250">
        <f t="shared" si="9"/>
        <v>100</v>
      </c>
    </row>
    <row r="111" spans="1:5" ht="31.5" x14ac:dyDescent="0.2">
      <c r="A111" s="190" t="s">
        <v>148</v>
      </c>
      <c r="B111" s="226" t="s">
        <v>62</v>
      </c>
      <c r="C111" s="288">
        <v>8.9999999999999993E-3</v>
      </c>
      <c r="D111" s="288">
        <v>8.9999999999999993E-3</v>
      </c>
      <c r="E111" s="250">
        <f t="shared" si="9"/>
        <v>100</v>
      </c>
    </row>
    <row r="112" spans="1:5" ht="15.75" x14ac:dyDescent="0.2">
      <c r="A112" s="196" t="s">
        <v>108</v>
      </c>
      <c r="B112" s="226" t="s">
        <v>62</v>
      </c>
      <c r="C112" s="288">
        <v>0</v>
      </c>
      <c r="D112" s="288">
        <v>0</v>
      </c>
      <c r="E112" s="250" t="e">
        <f t="shared" si="9"/>
        <v>#DIV/0!</v>
      </c>
    </row>
    <row r="113" spans="1:5" ht="31.5" x14ac:dyDescent="0.2">
      <c r="A113" s="190" t="s">
        <v>149</v>
      </c>
      <c r="B113" s="226" t="s">
        <v>62</v>
      </c>
      <c r="C113" s="288">
        <v>6.3E-2</v>
      </c>
      <c r="D113" s="288">
        <v>9.5000000000000001E-2</v>
      </c>
      <c r="E113" s="250">
        <f t="shared" si="9"/>
        <v>66.315789473684205</v>
      </c>
    </row>
    <row r="114" spans="1:5" ht="15.75" x14ac:dyDescent="0.2">
      <c r="A114" s="190" t="s">
        <v>196</v>
      </c>
      <c r="B114" s="226" t="s">
        <v>62</v>
      </c>
      <c r="C114" s="288">
        <v>0.06</v>
      </c>
      <c r="D114" s="288">
        <v>6.2E-2</v>
      </c>
      <c r="E114" s="250">
        <f t="shared" si="9"/>
        <v>96.774193548387089</v>
      </c>
    </row>
    <row r="115" spans="1:5" s="103" customFormat="1" ht="15.75" x14ac:dyDescent="0.2">
      <c r="A115" s="190" t="s">
        <v>247</v>
      </c>
      <c r="B115" s="226" t="s">
        <v>62</v>
      </c>
      <c r="C115" s="288">
        <v>2.5000000000000001E-2</v>
      </c>
      <c r="D115" s="288">
        <v>0.02</v>
      </c>
      <c r="E115" s="250">
        <f t="shared" si="9"/>
        <v>125</v>
      </c>
    </row>
    <row r="116" spans="1:5" s="103" customFormat="1" ht="15.75" x14ac:dyDescent="0.2">
      <c r="A116" s="190" t="s">
        <v>273</v>
      </c>
      <c r="B116" s="226" t="s">
        <v>62</v>
      </c>
      <c r="C116" s="288">
        <v>6.3E-2</v>
      </c>
      <c r="D116" s="288">
        <v>6.6000000000000003E-2</v>
      </c>
      <c r="E116" s="250">
        <f t="shared" ref="E116" si="10">C116/D116*100</f>
        <v>95.454545454545453</v>
      </c>
    </row>
    <row r="117" spans="1:5" s="103" customFormat="1" ht="15.75" x14ac:dyDescent="0.2">
      <c r="A117" s="190" t="s">
        <v>198</v>
      </c>
      <c r="B117" s="226"/>
      <c r="C117" s="288">
        <v>1.4E-2</v>
      </c>
      <c r="D117" s="288">
        <v>1.4E-2</v>
      </c>
      <c r="E117" s="250">
        <f t="shared" si="9"/>
        <v>100</v>
      </c>
    </row>
    <row r="118" spans="1:5" ht="31.5" x14ac:dyDescent="0.2">
      <c r="A118" s="190" t="s">
        <v>100</v>
      </c>
      <c r="B118" s="226" t="s">
        <v>62</v>
      </c>
      <c r="C118" s="263">
        <v>0.38500000000000001</v>
      </c>
      <c r="D118" s="263">
        <v>0.39100000000000001</v>
      </c>
      <c r="E118" s="250">
        <f t="shared" si="9"/>
        <v>98.465473145780052</v>
      </c>
    </row>
    <row r="119" spans="1:5" ht="15.75" x14ac:dyDescent="0.25">
      <c r="A119" s="269" t="s">
        <v>103</v>
      </c>
      <c r="B119" s="226" t="s">
        <v>62</v>
      </c>
      <c r="C119" s="263">
        <v>0.65800000000000003</v>
      </c>
      <c r="D119" s="263">
        <v>0.65600000000000003</v>
      </c>
      <c r="E119" s="250">
        <f t="shared" si="9"/>
        <v>100.30487804878048</v>
      </c>
    </row>
    <row r="120" spans="1:5" ht="15.75" x14ac:dyDescent="0.25">
      <c r="A120" s="269" t="s">
        <v>104</v>
      </c>
      <c r="B120" s="226" t="s">
        <v>62</v>
      </c>
      <c r="C120" s="263">
        <v>0.31</v>
      </c>
      <c r="D120" s="263">
        <v>0.28100000000000003</v>
      </c>
      <c r="E120" s="250">
        <f t="shared" si="9"/>
        <v>110.32028469750887</v>
      </c>
    </row>
    <row r="121" spans="1:5" s="103" customFormat="1" ht="33.75" customHeight="1" x14ac:dyDescent="0.25">
      <c r="A121" s="290" t="s">
        <v>248</v>
      </c>
      <c r="B121" s="226" t="s">
        <v>62</v>
      </c>
      <c r="C121" s="263">
        <v>7.8E-2</v>
      </c>
      <c r="D121" s="263">
        <v>0.08</v>
      </c>
      <c r="E121" s="250">
        <f t="shared" si="9"/>
        <v>97.5</v>
      </c>
    </row>
    <row r="122" spans="1:5" ht="15.75" x14ac:dyDescent="0.25">
      <c r="A122" s="269" t="s">
        <v>106</v>
      </c>
      <c r="B122" s="221" t="s">
        <v>62</v>
      </c>
      <c r="C122" s="263">
        <v>7.0999999999999994E-2</v>
      </c>
      <c r="D122" s="263">
        <v>6.2E-2</v>
      </c>
      <c r="E122" s="250">
        <f t="shared" si="9"/>
        <v>114.51612903225805</v>
      </c>
    </row>
    <row r="123" spans="1:5" ht="47.25" x14ac:dyDescent="0.25">
      <c r="A123" s="270" t="s">
        <v>118</v>
      </c>
      <c r="B123" s="221" t="s">
        <v>62</v>
      </c>
      <c r="C123" s="271">
        <f>C125+C126+C127+C128</f>
        <v>1.0590000000000002</v>
      </c>
      <c r="D123" s="271">
        <f>D125+D126+D127+D128</f>
        <v>1.0590000000000002</v>
      </c>
      <c r="E123" s="250">
        <f t="shared" ref="E123:E129" si="11">C123/D123*100</f>
        <v>100</v>
      </c>
    </row>
    <row r="124" spans="1:5" ht="15.75" x14ac:dyDescent="0.25">
      <c r="A124" s="272" t="s">
        <v>105</v>
      </c>
      <c r="B124" s="267"/>
      <c r="C124" s="271"/>
      <c r="D124" s="271"/>
      <c r="E124" s="250" t="e">
        <f t="shared" si="11"/>
        <v>#DIV/0!</v>
      </c>
    </row>
    <row r="125" spans="1:5" ht="31.5" x14ac:dyDescent="0.2">
      <c r="A125" s="190" t="s">
        <v>225</v>
      </c>
      <c r="B125" s="226" t="s">
        <v>62</v>
      </c>
      <c r="C125" s="271">
        <v>0.13700000000000001</v>
      </c>
      <c r="D125" s="271">
        <v>0.13700000000000001</v>
      </c>
      <c r="E125" s="250">
        <f t="shared" si="11"/>
        <v>100</v>
      </c>
    </row>
    <row r="126" spans="1:5" ht="15.75" x14ac:dyDescent="0.25">
      <c r="A126" s="269" t="s">
        <v>199</v>
      </c>
      <c r="B126" s="226" t="s">
        <v>62</v>
      </c>
      <c r="C126" s="271">
        <v>3.5999999999999997E-2</v>
      </c>
      <c r="D126" s="271">
        <v>3.5999999999999997E-2</v>
      </c>
      <c r="E126" s="250">
        <f t="shared" si="11"/>
        <v>100</v>
      </c>
    </row>
    <row r="127" spans="1:5" ht="15.75" x14ac:dyDescent="0.25">
      <c r="A127" s="273" t="s">
        <v>103</v>
      </c>
      <c r="B127" s="226" t="s">
        <v>62</v>
      </c>
      <c r="C127" s="291">
        <v>0.65600000000000003</v>
      </c>
      <c r="D127" s="291">
        <v>0.65600000000000003</v>
      </c>
      <c r="E127" s="250">
        <f t="shared" si="11"/>
        <v>100</v>
      </c>
    </row>
    <row r="128" spans="1:5" ht="15.75" x14ac:dyDescent="0.25">
      <c r="A128" s="269" t="s">
        <v>107</v>
      </c>
      <c r="B128" s="221" t="s">
        <v>42</v>
      </c>
      <c r="C128" s="271">
        <v>0.23</v>
      </c>
      <c r="D128" s="271">
        <v>0.23</v>
      </c>
      <c r="E128" s="250">
        <f t="shared" si="11"/>
        <v>100</v>
      </c>
    </row>
    <row r="129" spans="1:5" ht="31.5" x14ac:dyDescent="0.2">
      <c r="A129" s="274" t="s">
        <v>65</v>
      </c>
      <c r="B129" s="221" t="s">
        <v>16</v>
      </c>
      <c r="C129" s="268">
        <v>1.7</v>
      </c>
      <c r="D129" s="268">
        <v>2.2200000000000002</v>
      </c>
      <c r="E129" s="250">
        <f t="shared" si="11"/>
        <v>76.576576576576571</v>
      </c>
    </row>
    <row r="130" spans="1:5" ht="15.75" x14ac:dyDescent="0.2">
      <c r="A130" s="199" t="s">
        <v>66</v>
      </c>
      <c r="B130" s="226" t="s">
        <v>20</v>
      </c>
      <c r="C130" s="262">
        <v>18654</v>
      </c>
      <c r="D130" s="262">
        <v>18758.87</v>
      </c>
      <c r="E130" s="250">
        <f>C130/D130*100</f>
        <v>99.440957797564565</v>
      </c>
    </row>
    <row r="131" spans="1:5" ht="31.5" x14ac:dyDescent="0.2">
      <c r="A131" s="199" t="s">
        <v>67</v>
      </c>
      <c r="B131" s="226" t="s">
        <v>20</v>
      </c>
      <c r="C131" s="262">
        <v>45666</v>
      </c>
      <c r="D131" s="262">
        <v>38859.300000000003</v>
      </c>
      <c r="E131" s="250">
        <f t="shared" ref="E131:E162" si="12">C131/D131*100</f>
        <v>117.51627023646849</v>
      </c>
    </row>
    <row r="132" spans="1:5" ht="15.75" x14ac:dyDescent="0.2">
      <c r="A132" s="246" t="s">
        <v>64</v>
      </c>
      <c r="B132" s="267"/>
      <c r="C132" s="263"/>
      <c r="D132" s="263"/>
      <c r="E132" s="250" t="e">
        <f t="shared" si="12"/>
        <v>#DIV/0!</v>
      </c>
    </row>
    <row r="133" spans="1:5" ht="31.5" x14ac:dyDescent="0.2">
      <c r="A133" s="190" t="s">
        <v>144</v>
      </c>
      <c r="B133" s="221" t="s">
        <v>20</v>
      </c>
      <c r="C133" s="292">
        <v>24611.9</v>
      </c>
      <c r="D133" s="292">
        <v>24711.1</v>
      </c>
      <c r="E133" s="250">
        <f>C133/D133*100</f>
        <v>99.598560970575988</v>
      </c>
    </row>
    <row r="134" spans="1:5" ht="31.5" x14ac:dyDescent="0.2">
      <c r="A134" s="190" t="s">
        <v>166</v>
      </c>
      <c r="B134" s="221" t="s">
        <v>20</v>
      </c>
      <c r="C134" s="292">
        <v>23774.9</v>
      </c>
      <c r="D134" s="292">
        <v>23451.9</v>
      </c>
      <c r="E134" s="250">
        <f t="shared" si="12"/>
        <v>101.37728712812182</v>
      </c>
    </row>
    <row r="135" spans="1:5" ht="15.75" x14ac:dyDescent="0.2">
      <c r="A135" s="190" t="s">
        <v>145</v>
      </c>
      <c r="B135" s="226" t="s">
        <v>20</v>
      </c>
      <c r="C135" s="293">
        <v>34375</v>
      </c>
      <c r="D135" s="293">
        <v>33680.1</v>
      </c>
      <c r="E135" s="250">
        <f>C135/D135*100</f>
        <v>102.06323615428697</v>
      </c>
    </row>
    <row r="136" spans="1:5" ht="15.75" x14ac:dyDescent="0.2">
      <c r="A136" s="190" t="s">
        <v>146</v>
      </c>
      <c r="B136" s="226" t="s">
        <v>20</v>
      </c>
      <c r="C136" s="293">
        <v>0</v>
      </c>
      <c r="D136" s="293">
        <v>0</v>
      </c>
      <c r="E136" s="250" t="e">
        <f t="shared" si="12"/>
        <v>#DIV/0!</v>
      </c>
    </row>
    <row r="137" spans="1:5" ht="15.75" x14ac:dyDescent="0.2">
      <c r="A137" s="196" t="s">
        <v>101</v>
      </c>
      <c r="B137" s="226" t="s">
        <v>20</v>
      </c>
      <c r="C137" s="293">
        <v>0</v>
      </c>
      <c r="D137" s="293">
        <v>0</v>
      </c>
      <c r="E137" s="250" t="e">
        <f t="shared" si="12"/>
        <v>#DIV/0!</v>
      </c>
    </row>
    <row r="138" spans="1:5" ht="15.75" x14ac:dyDescent="0.2">
      <c r="A138" s="196" t="s">
        <v>102</v>
      </c>
      <c r="B138" s="226" t="s">
        <v>20</v>
      </c>
      <c r="C138" s="293">
        <v>19722</v>
      </c>
      <c r="D138" s="293">
        <v>19527.8</v>
      </c>
      <c r="E138" s="250">
        <f t="shared" si="12"/>
        <v>100.99447966488802</v>
      </c>
    </row>
    <row r="139" spans="1:5" ht="31.5" x14ac:dyDescent="0.2">
      <c r="A139" s="190" t="s">
        <v>147</v>
      </c>
      <c r="B139" s="226" t="s">
        <v>20</v>
      </c>
      <c r="C139" s="293">
        <v>63969.3</v>
      </c>
      <c r="D139" s="293">
        <v>60936.3</v>
      </c>
      <c r="E139" s="250">
        <f t="shared" si="12"/>
        <v>104.97732878432066</v>
      </c>
    </row>
    <row r="140" spans="1:5" ht="31.5" x14ac:dyDescent="0.2">
      <c r="A140" s="190" t="s">
        <v>148</v>
      </c>
      <c r="B140" s="226" t="s">
        <v>20</v>
      </c>
      <c r="C140" s="293">
        <v>35270.800000000003</v>
      </c>
      <c r="D140" s="293">
        <v>21333.3</v>
      </c>
      <c r="E140" s="250">
        <f t="shared" si="12"/>
        <v>165.33213333145835</v>
      </c>
    </row>
    <row r="141" spans="1:5" ht="15.75" x14ac:dyDescent="0.2">
      <c r="A141" s="196" t="s">
        <v>108</v>
      </c>
      <c r="B141" s="226" t="s">
        <v>20</v>
      </c>
      <c r="C141" s="293">
        <v>0</v>
      </c>
      <c r="D141" s="293">
        <v>0</v>
      </c>
      <c r="E141" s="250" t="e">
        <f t="shared" si="12"/>
        <v>#DIV/0!</v>
      </c>
    </row>
    <row r="142" spans="1:5" ht="31.5" x14ac:dyDescent="0.2">
      <c r="A142" s="190" t="s">
        <v>149</v>
      </c>
      <c r="B142" s="226" t="s">
        <v>20</v>
      </c>
      <c r="C142" s="293">
        <v>24128.2</v>
      </c>
      <c r="D142" s="293">
        <v>19072.2</v>
      </c>
      <c r="E142" s="250">
        <f t="shared" si="12"/>
        <v>126.50978911714432</v>
      </c>
    </row>
    <row r="143" spans="1:5" ht="15.75" x14ac:dyDescent="0.2">
      <c r="A143" s="190" t="s">
        <v>196</v>
      </c>
      <c r="B143" s="226" t="s">
        <v>20</v>
      </c>
      <c r="C143" s="262">
        <v>0</v>
      </c>
      <c r="D143" s="262">
        <v>0</v>
      </c>
      <c r="E143" s="250" t="e">
        <f t="shared" si="12"/>
        <v>#DIV/0!</v>
      </c>
    </row>
    <row r="144" spans="1:5" ht="15.75" x14ac:dyDescent="0.2">
      <c r="A144" s="190" t="s">
        <v>198</v>
      </c>
      <c r="B144" s="226" t="s">
        <v>20</v>
      </c>
      <c r="C144" s="262">
        <v>33550</v>
      </c>
      <c r="D144" s="262">
        <v>33125</v>
      </c>
      <c r="E144" s="250">
        <f t="shared" si="12"/>
        <v>101.28301886792453</v>
      </c>
    </row>
    <row r="145" spans="1:5" ht="31.5" x14ac:dyDescent="0.2">
      <c r="A145" s="190" t="s">
        <v>100</v>
      </c>
      <c r="B145" s="226" t="s">
        <v>20</v>
      </c>
      <c r="C145" s="262">
        <v>49707.7</v>
      </c>
      <c r="D145" s="262">
        <v>43683.7</v>
      </c>
      <c r="E145" s="250">
        <f t="shared" si="12"/>
        <v>113.79004067878866</v>
      </c>
    </row>
    <row r="146" spans="1:5" ht="15.75" x14ac:dyDescent="0.25">
      <c r="A146" s="269" t="s">
        <v>103</v>
      </c>
      <c r="B146" s="226" t="s">
        <v>20</v>
      </c>
      <c r="C146" s="262">
        <v>45958.5</v>
      </c>
      <c r="D146" s="262">
        <v>38454.699999999997</v>
      </c>
      <c r="E146" s="250">
        <f t="shared" si="12"/>
        <v>119.51334947353641</v>
      </c>
    </row>
    <row r="147" spans="1:5" ht="15.75" x14ac:dyDescent="0.25">
      <c r="A147" s="269" t="s">
        <v>104</v>
      </c>
      <c r="B147" s="226" t="s">
        <v>20</v>
      </c>
      <c r="C147" s="262">
        <v>49390.7</v>
      </c>
      <c r="D147" s="262">
        <v>43070.5</v>
      </c>
      <c r="E147" s="250">
        <f t="shared" si="12"/>
        <v>114.67408086741504</v>
      </c>
    </row>
    <row r="148" spans="1:5" ht="15.75" x14ac:dyDescent="0.25">
      <c r="A148" s="269" t="s">
        <v>106</v>
      </c>
      <c r="B148" s="226" t="s">
        <v>20</v>
      </c>
      <c r="C148" s="262"/>
      <c r="D148" s="262"/>
      <c r="E148" s="250" t="e">
        <f t="shared" si="12"/>
        <v>#DIV/0!</v>
      </c>
    </row>
    <row r="149" spans="1:5" ht="47.25" x14ac:dyDescent="0.25">
      <c r="A149" s="270" t="s">
        <v>118</v>
      </c>
      <c r="B149" s="226" t="s">
        <v>20</v>
      </c>
      <c r="C149" s="262">
        <v>45797.2</v>
      </c>
      <c r="D149" s="262">
        <v>38986.699999999997</v>
      </c>
      <c r="E149" s="250">
        <f t="shared" si="12"/>
        <v>117.46877781397247</v>
      </c>
    </row>
    <row r="150" spans="1:5" ht="15.75" x14ac:dyDescent="0.25">
      <c r="A150" s="272" t="s">
        <v>105</v>
      </c>
      <c r="B150" s="226" t="s">
        <v>20</v>
      </c>
      <c r="C150" s="262"/>
      <c r="D150" s="262"/>
      <c r="E150" s="250" t="e">
        <f t="shared" si="12"/>
        <v>#DIV/0!</v>
      </c>
    </row>
    <row r="151" spans="1:5" ht="31.5" x14ac:dyDescent="0.2">
      <c r="A151" s="190" t="s">
        <v>225</v>
      </c>
      <c r="B151" s="226" t="s">
        <v>20</v>
      </c>
      <c r="C151" s="262">
        <v>38271.1</v>
      </c>
      <c r="D151" s="262">
        <v>33310.5</v>
      </c>
      <c r="E151" s="250">
        <f t="shared" si="12"/>
        <v>114.89200102069917</v>
      </c>
    </row>
    <row r="152" spans="1:5" ht="15.75" x14ac:dyDescent="0.25">
      <c r="A152" s="269" t="s">
        <v>253</v>
      </c>
      <c r="B152" s="226" t="s">
        <v>20</v>
      </c>
      <c r="C152" s="262">
        <v>45794.7</v>
      </c>
      <c r="D152" s="262">
        <v>39200.1</v>
      </c>
      <c r="E152" s="250">
        <f t="shared" si="12"/>
        <v>116.82291626807073</v>
      </c>
    </row>
    <row r="153" spans="1:5" ht="15.75" x14ac:dyDescent="0.25">
      <c r="A153" s="273" t="s">
        <v>226</v>
      </c>
      <c r="B153" s="226" t="s">
        <v>20</v>
      </c>
      <c r="C153" s="262">
        <v>45958.5</v>
      </c>
      <c r="D153" s="262">
        <v>38454.699999999997</v>
      </c>
      <c r="E153" s="250">
        <f t="shared" si="12"/>
        <v>119.51334947353641</v>
      </c>
    </row>
    <row r="154" spans="1:5" ht="15.75" x14ac:dyDescent="0.25">
      <c r="A154" s="269" t="s">
        <v>107</v>
      </c>
      <c r="B154" s="226" t="s">
        <v>20</v>
      </c>
      <c r="C154" s="262">
        <v>49774.1</v>
      </c>
      <c r="D154" s="262">
        <v>43864.5</v>
      </c>
      <c r="E154" s="250">
        <f t="shared" si="12"/>
        <v>113.47239795278641</v>
      </c>
    </row>
    <row r="155" spans="1:5" ht="15.75" x14ac:dyDescent="0.25">
      <c r="A155" s="275" t="s">
        <v>68</v>
      </c>
      <c r="B155" s="226" t="s">
        <v>10</v>
      </c>
      <c r="C155" s="261">
        <v>0</v>
      </c>
      <c r="D155" s="261">
        <v>0</v>
      </c>
      <c r="E155" s="250" t="e">
        <f t="shared" si="12"/>
        <v>#DIV/0!</v>
      </c>
    </row>
    <row r="156" spans="1:5" ht="15.75" x14ac:dyDescent="0.25">
      <c r="A156" s="276" t="s">
        <v>69</v>
      </c>
      <c r="B156" s="226" t="s">
        <v>10</v>
      </c>
      <c r="C156" s="294">
        <v>1059.7</v>
      </c>
      <c r="D156" s="294">
        <v>806.8</v>
      </c>
      <c r="E156" s="250">
        <f t="shared" si="12"/>
        <v>131.34605850272683</v>
      </c>
    </row>
    <row r="157" spans="1:5" ht="31.5" x14ac:dyDescent="0.2">
      <c r="A157" s="199" t="s">
        <v>121</v>
      </c>
      <c r="B157" s="226" t="s">
        <v>20</v>
      </c>
      <c r="C157" s="293">
        <v>15426.25</v>
      </c>
      <c r="D157" s="293">
        <v>12765.25</v>
      </c>
      <c r="E157" s="250">
        <f t="shared" si="12"/>
        <v>120.84565519672547</v>
      </c>
    </row>
    <row r="158" spans="1:5" ht="47.25" x14ac:dyDescent="0.2">
      <c r="A158" s="199" t="s">
        <v>70</v>
      </c>
      <c r="B158" s="226" t="s">
        <v>71</v>
      </c>
      <c r="C158" s="260">
        <f>C130/C157</f>
        <v>1.209237501012884</v>
      </c>
      <c r="D158" s="260">
        <f>D130/D157</f>
        <v>1.4695262529131823</v>
      </c>
      <c r="E158" s="250">
        <f t="shared" si="12"/>
        <v>82.287573877342908</v>
      </c>
    </row>
    <row r="159" spans="1:5" ht="31.5" x14ac:dyDescent="0.2">
      <c r="A159" s="199" t="s">
        <v>72</v>
      </c>
      <c r="B159" s="226" t="s">
        <v>42</v>
      </c>
      <c r="C159" s="262">
        <v>3.9260000000000002</v>
      </c>
      <c r="D159" s="262">
        <v>3.9260000000000002</v>
      </c>
      <c r="E159" s="250">
        <f t="shared" si="12"/>
        <v>100</v>
      </c>
    </row>
    <row r="160" spans="1:5" ht="15.75" x14ac:dyDescent="0.2">
      <c r="A160" s="199" t="s">
        <v>73</v>
      </c>
      <c r="B160" s="226" t="s">
        <v>16</v>
      </c>
      <c r="C160" s="261">
        <f>C159/C79*100</f>
        <v>33.844827586206897</v>
      </c>
      <c r="D160" s="261">
        <f>D159/D79*100</f>
        <v>33.844827586206897</v>
      </c>
      <c r="E160" s="250">
        <f t="shared" si="12"/>
        <v>100</v>
      </c>
    </row>
    <row r="161" spans="1:5" ht="15.75" x14ac:dyDescent="0.2">
      <c r="A161" s="199" t="s">
        <v>74</v>
      </c>
      <c r="B161" s="248" t="s">
        <v>76</v>
      </c>
      <c r="C161" s="262">
        <v>0</v>
      </c>
      <c r="D161" s="262">
        <v>0</v>
      </c>
      <c r="E161" s="250" t="e">
        <f t="shared" si="12"/>
        <v>#DIV/0!</v>
      </c>
    </row>
    <row r="162" spans="1:5" ht="15.75" x14ac:dyDescent="0.2">
      <c r="A162" s="277" t="s">
        <v>75</v>
      </c>
      <c r="B162" s="278" t="s">
        <v>76</v>
      </c>
      <c r="C162" s="279">
        <v>0</v>
      </c>
      <c r="D162" s="279">
        <v>0</v>
      </c>
      <c r="E162" s="250" t="e">
        <f t="shared" si="12"/>
        <v>#DIV/0!</v>
      </c>
    </row>
    <row r="163" spans="1:5" s="103" customFormat="1" ht="15.75" x14ac:dyDescent="0.2">
      <c r="A163" s="3"/>
      <c r="B163" s="313"/>
      <c r="C163" s="314"/>
      <c r="D163" s="314"/>
      <c r="E163" s="315"/>
    </row>
    <row r="164" spans="1:5" s="103" customFormat="1" ht="15.75" x14ac:dyDescent="0.2">
      <c r="A164" s="3"/>
      <c r="B164" s="313"/>
      <c r="C164" s="314"/>
      <c r="D164" s="314"/>
      <c r="E164" s="315"/>
    </row>
    <row r="165" spans="1:5" ht="37.5" x14ac:dyDescent="0.3">
      <c r="A165" s="333" t="s">
        <v>270</v>
      </c>
      <c r="B165" s="9"/>
      <c r="C165" s="10"/>
      <c r="D165" s="334" t="s">
        <v>271</v>
      </c>
      <c r="E165" s="332"/>
    </row>
    <row r="166" spans="1:5" ht="39.75" customHeight="1" x14ac:dyDescent="0.2">
      <c r="A166" s="312"/>
      <c r="B166" s="310"/>
      <c r="C166" s="349"/>
      <c r="D166" s="350"/>
      <c r="E166" s="310"/>
    </row>
    <row r="167" spans="1:5" ht="15.75" x14ac:dyDescent="0.2">
      <c r="A167" s="3"/>
      <c r="B167" s="4"/>
      <c r="C167" s="5"/>
      <c r="D167" s="5"/>
      <c r="E167" s="6"/>
    </row>
  </sheetData>
  <mergeCells count="10">
    <mergeCell ref="D1:E1"/>
    <mergeCell ref="D2:E2"/>
    <mergeCell ref="A3:E3"/>
    <mergeCell ref="A4:E4"/>
    <mergeCell ref="A78:E78"/>
    <mergeCell ref="A101:E101"/>
    <mergeCell ref="A6:E6"/>
    <mergeCell ref="A28:E28"/>
    <mergeCell ref="A61:E61"/>
    <mergeCell ref="C166:D166"/>
  </mergeCells>
  <phoneticPr fontId="14" type="noConversion"/>
  <printOptions horizontalCentered="1"/>
  <pageMargins left="0.74803149606299213" right="0.74803149606299213" top="0.39370078740157483" bottom="0.39370078740157483" header="0" footer="0"/>
  <pageSetup paperSize="9" scale="67" fitToHeight="0" orientation="portrait" horizontalDpi="300" verticalDpi="300" r:id="rId1"/>
  <headerFooter alignWithMargins="0"/>
  <rowBreaks count="3" manualBreakCount="3">
    <brk id="40" max="4" man="1"/>
    <brk id="94" max="4" man="1"/>
    <brk id="1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view="pageBreakPreview" topLeftCell="A19" zoomScale="90" zoomScaleNormal="75" zoomScaleSheetLayoutView="90" workbookViewId="0">
      <selection activeCell="J37" sqref="J37"/>
    </sheetView>
  </sheetViews>
  <sheetFormatPr defaultColWidth="9.140625" defaultRowHeight="15.75" x14ac:dyDescent="0.25"/>
  <cols>
    <col min="1" max="1" width="3.140625" style="18" customWidth="1"/>
    <col min="2" max="2" width="3.28515625" style="18" customWidth="1"/>
    <col min="3" max="3" width="9.140625" style="18"/>
    <col min="4" max="4" width="31.85546875" style="18" customWidth="1"/>
    <col min="5" max="5" width="13" style="19" customWidth="1"/>
    <col min="6" max="6" width="11" style="19" customWidth="1"/>
    <col min="7" max="7" width="10.85546875" style="19" customWidth="1"/>
    <col min="8" max="8" width="11.85546875" style="19" customWidth="1"/>
    <col min="9" max="9" width="12.85546875" style="19" customWidth="1"/>
    <col min="10" max="10" width="11.42578125" style="19" customWidth="1"/>
    <col min="11" max="11" width="9.5703125" style="19" customWidth="1"/>
    <col min="12" max="16384" width="9.140625" style="19"/>
  </cols>
  <sheetData>
    <row r="1" spans="1:22" x14ac:dyDescent="0.25">
      <c r="F1" s="375" t="s">
        <v>77</v>
      </c>
      <c r="G1" s="375"/>
      <c r="H1" s="375"/>
      <c r="I1" s="375"/>
      <c r="J1" s="375"/>
      <c r="K1" s="375"/>
    </row>
    <row r="3" spans="1:22" ht="20.25" x14ac:dyDescent="0.25">
      <c r="A3" s="376" t="s">
        <v>110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30" customHeight="1" x14ac:dyDescent="0.25">
      <c r="A4" s="377" t="s">
        <v>275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x14ac:dyDescent="0.25">
      <c r="A5" s="21"/>
      <c r="B5" s="21"/>
      <c r="C5" s="21"/>
      <c r="D5" s="21"/>
      <c r="E5" s="20"/>
      <c r="F5" s="20"/>
      <c r="G5" s="20"/>
      <c r="H5" s="22"/>
      <c r="I5" s="20"/>
      <c r="J5" s="378" t="s">
        <v>111</v>
      </c>
      <c r="K5" s="37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47" customFormat="1" ht="96" customHeight="1" x14ac:dyDescent="0.25">
      <c r="A6" s="382"/>
      <c r="B6" s="382"/>
      <c r="C6" s="382"/>
      <c r="D6" s="382"/>
      <c r="E6" s="45" t="s">
        <v>78</v>
      </c>
      <c r="F6" s="45" t="s">
        <v>79</v>
      </c>
      <c r="G6" s="45" t="s">
        <v>80</v>
      </c>
      <c r="H6" s="45" t="s">
        <v>81</v>
      </c>
      <c r="I6" s="45" t="s">
        <v>82</v>
      </c>
      <c r="J6" s="45" t="s">
        <v>69</v>
      </c>
      <c r="K6" s="45" t="s">
        <v>68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ht="45.6" customHeight="1" x14ac:dyDescent="0.25">
      <c r="A7" s="379" t="s">
        <v>162</v>
      </c>
      <c r="B7" s="380"/>
      <c r="C7" s="380"/>
      <c r="D7" s="381"/>
      <c r="E7" s="88">
        <f t="shared" ref="E7:K7" si="0">E8+E35</f>
        <v>901.68</v>
      </c>
      <c r="F7" s="88">
        <f t="shared" si="0"/>
        <v>901.68</v>
      </c>
      <c r="G7" s="88">
        <f t="shared" si="0"/>
        <v>892.88599999999997</v>
      </c>
      <c r="H7" s="88">
        <f t="shared" si="0"/>
        <v>66.779000000000011</v>
      </c>
      <c r="I7" s="88">
        <f t="shared" si="0"/>
        <v>85.600000000000023</v>
      </c>
      <c r="J7" s="88">
        <f t="shared" si="0"/>
        <v>25.947999999999997</v>
      </c>
      <c r="K7" s="88">
        <f t="shared" si="0"/>
        <v>0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48.75" customHeight="1" x14ac:dyDescent="0.25">
      <c r="A8" s="394" t="s">
        <v>161</v>
      </c>
      <c r="B8" s="395"/>
      <c r="C8" s="395"/>
      <c r="D8" s="395"/>
      <c r="E8" s="66">
        <f t="shared" ref="E8:K8" si="1">E9+E33</f>
        <v>901.68</v>
      </c>
      <c r="F8" s="66">
        <f t="shared" si="1"/>
        <v>901.68</v>
      </c>
      <c r="G8" s="66">
        <f t="shared" si="1"/>
        <v>892.88599999999997</v>
      </c>
      <c r="H8" s="66">
        <f t="shared" si="1"/>
        <v>66.779000000000011</v>
      </c>
      <c r="I8" s="66">
        <f t="shared" si="1"/>
        <v>73.600000000000023</v>
      </c>
      <c r="J8" s="66">
        <f t="shared" si="1"/>
        <v>20.997999999999998</v>
      </c>
      <c r="K8" s="66">
        <f t="shared" si="1"/>
        <v>0</v>
      </c>
      <c r="L8" s="20">
        <f>J8/12/I8*1000</f>
        <v>23.774909420289845</v>
      </c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2.75" customHeight="1" x14ac:dyDescent="0.25">
      <c r="A9" s="173"/>
      <c r="B9" s="361" t="s">
        <v>83</v>
      </c>
      <c r="C9" s="361"/>
      <c r="D9" s="361"/>
      <c r="E9" s="83">
        <f>E10+E11+E12+E13+E14+E15+E16+E17+E18+E19+E20+E21+E22+E23+E24+E25+E26+E28+E30+E27+E29+E31+E32</f>
        <v>631.54899999999998</v>
      </c>
      <c r="F9" s="83">
        <f t="shared" ref="F9:K9" si="2">F10+F11+F12+F13+F14+F15+F16+F17+F18+F19+F20+F21+F22+F23+F24+F25+F26+F28+F30+F27+F29+F31+F32</f>
        <v>631.54899999999998</v>
      </c>
      <c r="G9" s="83">
        <f t="shared" si="2"/>
        <v>676.75900000000001</v>
      </c>
      <c r="H9" s="83">
        <f t="shared" si="2"/>
        <v>31.779000000000007</v>
      </c>
      <c r="I9" s="83">
        <f t="shared" si="2"/>
        <v>53.750000000000014</v>
      </c>
      <c r="J9" s="83">
        <f t="shared" si="2"/>
        <v>15.256999999999996</v>
      </c>
      <c r="K9" s="83">
        <f t="shared" si="2"/>
        <v>0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2.75" customHeight="1" x14ac:dyDescent="0.25">
      <c r="A10" s="173"/>
      <c r="B10" s="386" t="s">
        <v>208</v>
      </c>
      <c r="C10" s="387"/>
      <c r="D10" s="388"/>
      <c r="E10" s="68">
        <v>4.24</v>
      </c>
      <c r="F10" s="69">
        <v>4.24</v>
      </c>
      <c r="G10" s="69">
        <v>2.6669999999999998</v>
      </c>
      <c r="H10" s="309">
        <v>0.05</v>
      </c>
      <c r="I10" s="69">
        <v>8</v>
      </c>
      <c r="J10" s="70">
        <v>2.13</v>
      </c>
      <c r="K10" s="70">
        <v>0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2.75" customHeight="1" x14ac:dyDescent="0.25">
      <c r="A11" s="173"/>
      <c r="B11" s="386" t="s">
        <v>209</v>
      </c>
      <c r="C11" s="387"/>
      <c r="D11" s="388"/>
      <c r="E11" s="71">
        <v>48.646000000000001</v>
      </c>
      <c r="F11" s="71">
        <v>48.646000000000001</v>
      </c>
      <c r="G11" s="71">
        <v>37.54</v>
      </c>
      <c r="H11" s="309">
        <v>6.7130000000000001</v>
      </c>
      <c r="I11" s="69">
        <v>19</v>
      </c>
      <c r="J11" s="70">
        <v>5.2320000000000002</v>
      </c>
      <c r="K11" s="72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2.75" customHeight="1" x14ac:dyDescent="0.25">
      <c r="A12" s="173"/>
      <c r="B12" s="386" t="s">
        <v>234</v>
      </c>
      <c r="C12" s="387"/>
      <c r="D12" s="387"/>
      <c r="E12" s="67">
        <v>1.617</v>
      </c>
      <c r="F12" s="75">
        <v>1.617</v>
      </c>
      <c r="G12" s="67">
        <v>1.859</v>
      </c>
      <c r="H12" s="309">
        <v>0.49</v>
      </c>
      <c r="I12" s="69">
        <v>0</v>
      </c>
      <c r="J12" s="70">
        <v>0</v>
      </c>
      <c r="K12" s="74">
        <v>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2.75" customHeight="1" x14ac:dyDescent="0.25">
      <c r="A13" s="173"/>
      <c r="B13" s="389" t="s">
        <v>210</v>
      </c>
      <c r="C13" s="390"/>
      <c r="D13" s="390"/>
      <c r="E13" s="67">
        <v>56.694000000000003</v>
      </c>
      <c r="F13" s="75">
        <v>56.694000000000003</v>
      </c>
      <c r="G13" s="67">
        <v>58.712000000000003</v>
      </c>
      <c r="H13" s="309">
        <v>0.59699999999999998</v>
      </c>
      <c r="I13" s="69">
        <v>0.94</v>
      </c>
      <c r="J13" s="70">
        <v>0.26700000000000002</v>
      </c>
      <c r="K13" s="76">
        <v>0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2.75" customHeight="1" x14ac:dyDescent="0.25">
      <c r="A14" s="399" t="s">
        <v>255</v>
      </c>
      <c r="B14" s="400"/>
      <c r="C14" s="400"/>
      <c r="D14" s="400"/>
      <c r="E14" s="77">
        <v>3.2</v>
      </c>
      <c r="F14" s="78">
        <v>3.2</v>
      </c>
      <c r="G14" s="77">
        <v>3.15</v>
      </c>
      <c r="H14" s="309">
        <v>0.03</v>
      </c>
      <c r="I14" s="69">
        <v>0.3</v>
      </c>
      <c r="J14" s="70">
        <v>0.09</v>
      </c>
      <c r="K14" s="79">
        <v>0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2.75" customHeight="1" x14ac:dyDescent="0.25">
      <c r="A15" s="401" t="s">
        <v>212</v>
      </c>
      <c r="B15" s="402"/>
      <c r="C15" s="402"/>
      <c r="D15" s="403"/>
      <c r="E15" s="80">
        <v>32.299999999999997</v>
      </c>
      <c r="F15" s="71">
        <v>32.299999999999997</v>
      </c>
      <c r="G15" s="71">
        <v>40</v>
      </c>
      <c r="H15" s="309">
        <v>0.03</v>
      </c>
      <c r="I15" s="69">
        <v>0.34</v>
      </c>
      <c r="J15" s="70">
        <v>9.8000000000000004E-2</v>
      </c>
      <c r="K15" s="72">
        <v>0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2.75" customHeight="1" x14ac:dyDescent="0.25">
      <c r="A16" s="396" t="s">
        <v>211</v>
      </c>
      <c r="B16" s="402"/>
      <c r="C16" s="402"/>
      <c r="D16" s="404"/>
      <c r="E16" s="73">
        <v>56</v>
      </c>
      <c r="F16" s="73">
        <v>56</v>
      </c>
      <c r="G16" s="73">
        <v>84.3</v>
      </c>
      <c r="H16" s="309">
        <v>1.5</v>
      </c>
      <c r="I16" s="69">
        <v>9</v>
      </c>
      <c r="J16" s="70">
        <v>2.6909999999999998</v>
      </c>
      <c r="K16" s="81">
        <v>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2.75" customHeight="1" x14ac:dyDescent="0.25">
      <c r="A17" s="391" t="s">
        <v>235</v>
      </c>
      <c r="B17" s="392"/>
      <c r="C17" s="392"/>
      <c r="D17" s="393"/>
      <c r="E17" s="71">
        <v>58.7</v>
      </c>
      <c r="F17" s="71">
        <v>58.7</v>
      </c>
      <c r="G17" s="71">
        <v>69.3</v>
      </c>
      <c r="H17" s="309">
        <v>3</v>
      </c>
      <c r="I17" s="69">
        <v>4</v>
      </c>
      <c r="J17" s="70">
        <v>1.212</v>
      </c>
      <c r="K17" s="76">
        <v>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2.75" customHeight="1" x14ac:dyDescent="0.25">
      <c r="A18" s="383" t="s">
        <v>274</v>
      </c>
      <c r="B18" s="384"/>
      <c r="C18" s="384"/>
      <c r="D18" s="385"/>
      <c r="E18" s="67">
        <v>56.5</v>
      </c>
      <c r="F18" s="68">
        <v>56.5</v>
      </c>
      <c r="G18" s="68">
        <v>58.9</v>
      </c>
      <c r="H18" s="309">
        <v>0.8</v>
      </c>
      <c r="I18" s="69">
        <v>0.27</v>
      </c>
      <c r="J18" s="70">
        <v>7.8E-2</v>
      </c>
      <c r="K18" s="79">
        <v>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2.75" customHeight="1" x14ac:dyDescent="0.25">
      <c r="A19" s="409" t="s">
        <v>236</v>
      </c>
      <c r="B19" s="410"/>
      <c r="C19" s="410"/>
      <c r="D19" s="411"/>
      <c r="E19" s="69">
        <v>16</v>
      </c>
      <c r="F19" s="69">
        <v>16</v>
      </c>
      <c r="G19" s="69">
        <v>16.5</v>
      </c>
      <c r="H19" s="309">
        <v>0.45</v>
      </c>
      <c r="I19" s="69">
        <v>2.1800000000000002</v>
      </c>
      <c r="J19" s="70">
        <v>0.61599999999999999</v>
      </c>
      <c r="K19" s="82">
        <v>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2.75" customHeight="1" x14ac:dyDescent="0.25">
      <c r="A20" s="396" t="s">
        <v>237</v>
      </c>
      <c r="B20" s="397"/>
      <c r="C20" s="397"/>
      <c r="D20" s="398"/>
      <c r="E20" s="71">
        <v>58</v>
      </c>
      <c r="F20" s="71">
        <v>58</v>
      </c>
      <c r="G20" s="71">
        <v>58</v>
      </c>
      <c r="H20" s="309">
        <v>0.55000000000000004</v>
      </c>
      <c r="I20" s="69">
        <v>1</v>
      </c>
      <c r="J20" s="70">
        <v>0.254</v>
      </c>
      <c r="K20" s="81"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2.75" customHeight="1" x14ac:dyDescent="0.25">
      <c r="A21" s="396" t="s">
        <v>238</v>
      </c>
      <c r="B21" s="397"/>
      <c r="C21" s="397"/>
      <c r="D21" s="398"/>
      <c r="E21" s="73">
        <v>45.6</v>
      </c>
      <c r="F21" s="73">
        <v>45.6</v>
      </c>
      <c r="G21" s="73">
        <v>52</v>
      </c>
      <c r="H21" s="309">
        <v>0.4</v>
      </c>
      <c r="I21" s="69">
        <v>1.1000000000000001</v>
      </c>
      <c r="J21" s="70">
        <v>0.314</v>
      </c>
      <c r="K21" s="81">
        <v>0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2.75" customHeight="1" x14ac:dyDescent="0.25">
      <c r="A22" s="405" t="s">
        <v>239</v>
      </c>
      <c r="B22" s="400"/>
      <c r="C22" s="400"/>
      <c r="D22" s="406"/>
      <c r="E22" s="73">
        <v>8.4</v>
      </c>
      <c r="F22" s="73">
        <v>8.4</v>
      </c>
      <c r="G22" s="73">
        <v>8.56</v>
      </c>
      <c r="H22" s="309">
        <v>0.55000000000000004</v>
      </c>
      <c r="I22" s="69">
        <v>0.2</v>
      </c>
      <c r="J22" s="70">
        <v>5.7000000000000002E-2</v>
      </c>
      <c r="K22" s="79">
        <v>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12.75" customHeight="1" x14ac:dyDescent="0.25">
      <c r="A23" s="405" t="s">
        <v>240</v>
      </c>
      <c r="B23" s="407"/>
      <c r="C23" s="407"/>
      <c r="D23" s="408"/>
      <c r="E23" s="69">
        <v>18.481999999999999</v>
      </c>
      <c r="F23" s="69">
        <v>18.481999999999999</v>
      </c>
      <c r="G23" s="69">
        <v>21.911000000000001</v>
      </c>
      <c r="H23" s="309">
        <v>0.58899999999999997</v>
      </c>
      <c r="I23" s="69">
        <v>0.6</v>
      </c>
      <c r="J23" s="70">
        <v>0.25800000000000001</v>
      </c>
      <c r="K23" s="79">
        <v>0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12.75" customHeight="1" x14ac:dyDescent="0.25">
      <c r="A24" s="405" t="s">
        <v>256</v>
      </c>
      <c r="B24" s="407"/>
      <c r="C24" s="407"/>
      <c r="D24" s="408"/>
      <c r="E24" s="69">
        <v>28</v>
      </c>
      <c r="F24" s="69">
        <v>28</v>
      </c>
      <c r="G24" s="69">
        <v>23</v>
      </c>
      <c r="H24" s="309">
        <v>5.05</v>
      </c>
      <c r="I24" s="69">
        <v>0.7</v>
      </c>
      <c r="J24" s="70">
        <v>0.20799999999999999</v>
      </c>
      <c r="K24" s="79">
        <v>0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12.75" customHeight="1" x14ac:dyDescent="0.25">
      <c r="A25" s="405" t="s">
        <v>230</v>
      </c>
      <c r="B25" s="407"/>
      <c r="C25" s="407"/>
      <c r="D25" s="408"/>
      <c r="E25" s="69">
        <v>4.0999999999999996</v>
      </c>
      <c r="F25" s="69">
        <v>4.0999999999999996</v>
      </c>
      <c r="G25" s="69">
        <v>3.2</v>
      </c>
      <c r="H25" s="309">
        <v>0.4</v>
      </c>
      <c r="I25" s="69">
        <v>3.44</v>
      </c>
      <c r="J25" s="70">
        <v>0.98</v>
      </c>
      <c r="K25" s="76">
        <v>0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2.75" customHeight="1" x14ac:dyDescent="0.25">
      <c r="A26" s="391" t="s">
        <v>241</v>
      </c>
      <c r="B26" s="392"/>
      <c r="C26" s="392"/>
      <c r="D26" s="412"/>
      <c r="E26" s="69">
        <v>41.5</v>
      </c>
      <c r="F26" s="69">
        <v>41.5</v>
      </c>
      <c r="G26" s="69">
        <v>44.3</v>
      </c>
      <c r="H26" s="309">
        <v>1.7</v>
      </c>
      <c r="I26" s="69">
        <v>0.31</v>
      </c>
      <c r="J26" s="70">
        <v>0.09</v>
      </c>
      <c r="K26" s="82">
        <v>0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2.75" customHeight="1" x14ac:dyDescent="0.25">
      <c r="A27" s="416" t="s">
        <v>216</v>
      </c>
      <c r="B27" s="417"/>
      <c r="C27" s="417"/>
      <c r="D27" s="418"/>
      <c r="E27" s="68">
        <v>0.17</v>
      </c>
      <c r="F27" s="68">
        <v>0.17</v>
      </c>
      <c r="G27" s="68">
        <v>0.16</v>
      </c>
      <c r="H27" s="309">
        <v>2.1</v>
      </c>
      <c r="I27" s="69">
        <v>0.35</v>
      </c>
      <c r="J27" s="70">
        <v>0.1</v>
      </c>
      <c r="K27" s="82">
        <v>0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15.75" customHeight="1" x14ac:dyDescent="0.25">
      <c r="A28" s="409" t="s">
        <v>244</v>
      </c>
      <c r="B28" s="410"/>
      <c r="C28" s="410"/>
      <c r="D28" s="411"/>
      <c r="E28" s="71">
        <v>14.8</v>
      </c>
      <c r="F28" s="71">
        <v>14.8</v>
      </c>
      <c r="G28" s="71">
        <v>14</v>
      </c>
      <c r="H28" s="309">
        <v>0.85</v>
      </c>
      <c r="I28" s="69">
        <v>0.95</v>
      </c>
      <c r="J28" s="70">
        <v>0.27</v>
      </c>
      <c r="K28" s="76">
        <v>0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5.75" customHeight="1" x14ac:dyDescent="0.25">
      <c r="A29" s="391" t="s">
        <v>242</v>
      </c>
      <c r="B29" s="392"/>
      <c r="C29" s="392"/>
      <c r="D29" s="393"/>
      <c r="E29" s="67">
        <v>12.1</v>
      </c>
      <c r="F29" s="68">
        <v>12.1</v>
      </c>
      <c r="G29" s="68">
        <v>18</v>
      </c>
      <c r="H29" s="309">
        <v>3.87</v>
      </c>
      <c r="I29" s="69">
        <v>0.6</v>
      </c>
      <c r="J29" s="70">
        <v>0.16900000000000001</v>
      </c>
      <c r="K29" s="76">
        <v>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ht="15.75" customHeight="1" x14ac:dyDescent="0.25">
      <c r="A30" s="391" t="s">
        <v>245</v>
      </c>
      <c r="B30" s="392"/>
      <c r="C30" s="392"/>
      <c r="D30" s="393"/>
      <c r="E30" s="69">
        <v>2.5</v>
      </c>
      <c r="F30" s="69">
        <v>2.5</v>
      </c>
      <c r="G30" s="69">
        <v>2.5</v>
      </c>
      <c r="H30" s="309">
        <v>0.32</v>
      </c>
      <c r="I30" s="69">
        <v>0.3</v>
      </c>
      <c r="J30" s="70">
        <v>9.4E-2</v>
      </c>
      <c r="K30" s="79">
        <v>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15.75" customHeight="1" x14ac:dyDescent="0.25">
      <c r="A31" s="405" t="s">
        <v>214</v>
      </c>
      <c r="B31" s="407"/>
      <c r="C31" s="407"/>
      <c r="D31" s="408"/>
      <c r="E31" s="69">
        <v>52</v>
      </c>
      <c r="F31" s="69">
        <v>52</v>
      </c>
      <c r="G31" s="69">
        <v>47.5</v>
      </c>
      <c r="H31" s="309">
        <v>1.32</v>
      </c>
      <c r="I31" s="69">
        <v>0</v>
      </c>
      <c r="J31" s="70">
        <v>0</v>
      </c>
      <c r="K31" s="86">
        <v>0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15.75" customHeight="1" x14ac:dyDescent="0.25">
      <c r="A32" s="405" t="s">
        <v>263</v>
      </c>
      <c r="B32" s="407"/>
      <c r="C32" s="407"/>
      <c r="D32" s="408"/>
      <c r="E32" s="69">
        <v>12</v>
      </c>
      <c r="F32" s="69">
        <v>12</v>
      </c>
      <c r="G32" s="69">
        <v>10.7</v>
      </c>
      <c r="H32" s="309">
        <v>0.42</v>
      </c>
      <c r="I32" s="69">
        <v>0.17</v>
      </c>
      <c r="J32" s="70">
        <v>4.9000000000000002E-2</v>
      </c>
      <c r="K32" s="86">
        <v>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ht="15.75" customHeight="1" x14ac:dyDescent="0.25">
      <c r="A33" s="307"/>
      <c r="B33" s="424" t="s">
        <v>217</v>
      </c>
      <c r="C33" s="425"/>
      <c r="D33" s="426"/>
      <c r="E33" s="84">
        <v>270.13099999999997</v>
      </c>
      <c r="F33" s="85">
        <v>270.13099999999997</v>
      </c>
      <c r="G33" s="85">
        <v>216.12700000000001</v>
      </c>
      <c r="H33" s="316">
        <v>35</v>
      </c>
      <c r="I33" s="175">
        <v>19.850000000000001</v>
      </c>
      <c r="J33" s="85">
        <v>5.7409999999999997</v>
      </c>
      <c r="K33" s="86">
        <v>0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173"/>
      <c r="B34" s="98"/>
      <c r="C34" s="177"/>
      <c r="D34" s="178"/>
      <c r="E34" s="99"/>
      <c r="F34" s="100"/>
      <c r="G34" s="100"/>
      <c r="H34" s="101"/>
      <c r="I34" s="88"/>
      <c r="J34" s="88"/>
      <c r="K34" s="88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ht="15.75" customHeight="1" x14ac:dyDescent="0.25">
      <c r="A35" s="379" t="s">
        <v>222</v>
      </c>
      <c r="B35" s="373"/>
      <c r="C35" s="373"/>
      <c r="D35" s="423"/>
      <c r="E35" s="107">
        <f t="shared" ref="E35:K35" si="3">E37</f>
        <v>0</v>
      </c>
      <c r="F35" s="107">
        <f t="shared" si="3"/>
        <v>0</v>
      </c>
      <c r="G35" s="107">
        <f t="shared" si="3"/>
        <v>0</v>
      </c>
      <c r="H35" s="107">
        <f t="shared" si="3"/>
        <v>0</v>
      </c>
      <c r="I35" s="176">
        <f t="shared" si="3"/>
        <v>12</v>
      </c>
      <c r="J35" s="176">
        <f>J37</f>
        <v>4.95</v>
      </c>
      <c r="K35" s="176">
        <f t="shared" si="3"/>
        <v>0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173"/>
      <c r="B36" s="432" t="s">
        <v>83</v>
      </c>
      <c r="C36" s="356"/>
      <c r="D36" s="356"/>
      <c r="E36" s="107"/>
      <c r="F36" s="102"/>
      <c r="G36" s="104"/>
      <c r="H36" s="104"/>
      <c r="I36" s="109"/>
      <c r="J36" s="87"/>
      <c r="K36" s="87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8"/>
      <c r="B37" s="433" t="s">
        <v>231</v>
      </c>
      <c r="C37" s="434"/>
      <c r="D37" s="435"/>
      <c r="E37" s="106">
        <v>0</v>
      </c>
      <c r="F37" s="63">
        <v>0</v>
      </c>
      <c r="G37" s="31">
        <v>0</v>
      </c>
      <c r="H37" s="32">
        <v>0</v>
      </c>
      <c r="I37" s="110">
        <v>12</v>
      </c>
      <c r="J37" s="110">
        <v>4.95</v>
      </c>
      <c r="K37" s="110">
        <v>0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40.5" customHeight="1" x14ac:dyDescent="0.25">
      <c r="A38" s="366" t="s">
        <v>129</v>
      </c>
      <c r="B38" s="436"/>
      <c r="C38" s="436"/>
      <c r="D38" s="437"/>
      <c r="E38" s="97">
        <f t="shared" ref="E38:K38" si="4">E40+E49</f>
        <v>9.4649999999999999</v>
      </c>
      <c r="F38" s="97">
        <f t="shared" si="4"/>
        <v>9.4649999999999999</v>
      </c>
      <c r="G38" s="97">
        <f t="shared" si="4"/>
        <v>6.6150000000000002</v>
      </c>
      <c r="H38" s="97">
        <f t="shared" si="4"/>
        <v>1.649</v>
      </c>
      <c r="I38" s="97">
        <f t="shared" si="4"/>
        <v>3</v>
      </c>
      <c r="J38" s="97">
        <f t="shared" si="4"/>
        <v>0.71</v>
      </c>
      <c r="K38" s="97">
        <f t="shared" si="4"/>
        <v>0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12.75" customHeight="1" x14ac:dyDescent="0.25">
      <c r="A39" s="173"/>
      <c r="B39" s="441" t="s">
        <v>84</v>
      </c>
      <c r="C39" s="441"/>
      <c r="D39" s="442"/>
      <c r="E39" s="24"/>
      <c r="F39" s="24"/>
      <c r="G39" s="24"/>
      <c r="H39" s="25"/>
      <c r="I39" s="24"/>
      <c r="J39" s="24"/>
      <c r="K39" s="2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27" customHeight="1" x14ac:dyDescent="0.25">
      <c r="A40" s="394" t="s">
        <v>141</v>
      </c>
      <c r="B40" s="395"/>
      <c r="C40" s="395"/>
      <c r="D40" s="443"/>
      <c r="E40" s="92">
        <f>E41+E43</f>
        <v>9.4649999999999999</v>
      </c>
      <c r="F40" s="92">
        <f t="shared" ref="F40:K40" si="5">F41+F43</f>
        <v>9.4649999999999999</v>
      </c>
      <c r="G40" s="92">
        <f t="shared" si="5"/>
        <v>6.6150000000000002</v>
      </c>
      <c r="H40" s="92">
        <f t="shared" si="5"/>
        <v>1.649</v>
      </c>
      <c r="I40" s="92">
        <f t="shared" si="5"/>
        <v>3</v>
      </c>
      <c r="J40" s="92">
        <f t="shared" si="5"/>
        <v>0.71</v>
      </c>
      <c r="K40" s="92">
        <f t="shared" si="5"/>
        <v>0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8.75" customHeight="1" x14ac:dyDescent="0.25">
      <c r="A41" s="173"/>
      <c r="B41" s="361" t="s">
        <v>83</v>
      </c>
      <c r="C41" s="361"/>
      <c r="D41" s="362"/>
      <c r="E41" s="91">
        <f>E42</f>
        <v>0</v>
      </c>
      <c r="F41" s="91">
        <f t="shared" ref="F41:K41" si="6">F42</f>
        <v>0</v>
      </c>
      <c r="G41" s="91">
        <f t="shared" si="6"/>
        <v>0</v>
      </c>
      <c r="H41" s="91">
        <f t="shared" si="6"/>
        <v>0</v>
      </c>
      <c r="I41" s="91">
        <f t="shared" si="6"/>
        <v>0</v>
      </c>
      <c r="J41" s="91">
        <f t="shared" si="6"/>
        <v>0</v>
      </c>
      <c r="K41" s="91">
        <f t="shared" si="6"/>
        <v>0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2.75" customHeight="1" x14ac:dyDescent="0.25">
      <c r="A42" s="419"/>
      <c r="B42" s="410"/>
      <c r="C42" s="410"/>
      <c r="D42" s="410"/>
      <c r="E42" s="62"/>
      <c r="F42" s="59"/>
      <c r="G42" s="59"/>
      <c r="H42" s="54"/>
      <c r="I42" s="59"/>
      <c r="J42" s="59"/>
      <c r="K42" s="6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ht="23.25" customHeight="1" x14ac:dyDescent="0.25">
      <c r="A43" s="89"/>
      <c r="B43" s="420" t="s">
        <v>220</v>
      </c>
      <c r="C43" s="421"/>
      <c r="D43" s="422"/>
      <c r="E43" s="90">
        <f>E45+E46+E44</f>
        <v>9.4649999999999999</v>
      </c>
      <c r="F43" s="90">
        <f t="shared" ref="F43:K43" si="7">F45+F46+F44</f>
        <v>9.4649999999999999</v>
      </c>
      <c r="G43" s="90">
        <f t="shared" si="7"/>
        <v>6.6150000000000002</v>
      </c>
      <c r="H43" s="90">
        <f t="shared" si="7"/>
        <v>1.649</v>
      </c>
      <c r="I43" s="90">
        <f t="shared" si="7"/>
        <v>3</v>
      </c>
      <c r="J43" s="90">
        <f t="shared" si="7"/>
        <v>0.71</v>
      </c>
      <c r="K43" s="90">
        <f t="shared" si="7"/>
        <v>0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ht="12.75" customHeight="1" x14ac:dyDescent="0.25">
      <c r="A44" s="444" t="s">
        <v>219</v>
      </c>
      <c r="B44" s="445"/>
      <c r="C44" s="445"/>
      <c r="D44" s="446"/>
      <c r="E44" s="58">
        <v>2.2749999999999999</v>
      </c>
      <c r="F44" s="58">
        <v>2.2749999999999999</v>
      </c>
      <c r="G44" s="58">
        <v>1.1379999999999999</v>
      </c>
      <c r="H44" s="58">
        <v>0.35199999999999998</v>
      </c>
      <c r="I44" s="58">
        <v>3</v>
      </c>
      <c r="J44" s="64">
        <v>0.71</v>
      </c>
      <c r="K44" s="65">
        <v>0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ht="12.75" customHeight="1" x14ac:dyDescent="0.25">
      <c r="A45" s="447" t="s">
        <v>232</v>
      </c>
      <c r="B45" s="448"/>
      <c r="C45" s="448"/>
      <c r="D45" s="449"/>
      <c r="E45" s="55">
        <v>3.512</v>
      </c>
      <c r="F45" s="55">
        <v>3.512</v>
      </c>
      <c r="G45" s="55">
        <v>2.4510000000000001</v>
      </c>
      <c r="H45" s="58">
        <v>0.64500000000000002</v>
      </c>
      <c r="I45" s="55">
        <v>0</v>
      </c>
      <c r="J45" s="56">
        <v>0</v>
      </c>
      <c r="K45" s="57">
        <v>0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ht="12.75" customHeight="1" x14ac:dyDescent="0.25">
      <c r="A46" s="413" t="s">
        <v>233</v>
      </c>
      <c r="B46" s="414"/>
      <c r="C46" s="414"/>
      <c r="D46" s="415"/>
      <c r="E46" s="71">
        <v>3.6779999999999999</v>
      </c>
      <c r="F46" s="71">
        <v>3.6779999999999999</v>
      </c>
      <c r="G46" s="71">
        <v>3.0259999999999998</v>
      </c>
      <c r="H46" s="58">
        <f t="shared" ref="H46" si="8">F46-G46</f>
        <v>0.65200000000000014</v>
      </c>
      <c r="I46" s="71">
        <v>0</v>
      </c>
      <c r="J46" s="72">
        <v>0</v>
      </c>
      <c r="K46" s="72">
        <v>0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25">
      <c r="A47" s="163"/>
      <c r="B47" s="164"/>
      <c r="C47" s="164"/>
      <c r="D47" s="165"/>
      <c r="E47" s="26"/>
      <c r="F47" s="26"/>
      <c r="G47" s="26"/>
      <c r="H47" s="27"/>
      <c r="I47" s="26"/>
      <c r="J47" s="26"/>
      <c r="K47" s="26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25">
      <c r="A48" s="160"/>
      <c r="B48" s="161"/>
      <c r="C48" s="161"/>
      <c r="D48" s="162"/>
      <c r="E48" s="17"/>
      <c r="F48" s="17"/>
      <c r="G48" s="17"/>
      <c r="H48" s="23"/>
      <c r="I48" s="17"/>
      <c r="J48" s="17"/>
      <c r="K48" s="1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ht="48.75" customHeight="1" x14ac:dyDescent="0.25">
      <c r="A49" s="438" t="s">
        <v>142</v>
      </c>
      <c r="B49" s="439"/>
      <c r="C49" s="439"/>
      <c r="D49" s="440"/>
      <c r="E49" s="87">
        <f>E51</f>
        <v>0</v>
      </c>
      <c r="F49" s="87">
        <f t="shared" ref="F49:K49" si="9">F51</f>
        <v>0</v>
      </c>
      <c r="G49" s="87">
        <f t="shared" si="9"/>
        <v>0</v>
      </c>
      <c r="H49" s="87">
        <f t="shared" si="9"/>
        <v>0</v>
      </c>
      <c r="I49" s="87">
        <f t="shared" si="9"/>
        <v>0</v>
      </c>
      <c r="J49" s="87">
        <f t="shared" si="9"/>
        <v>0</v>
      </c>
      <c r="K49" s="87">
        <f t="shared" si="9"/>
        <v>0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ht="12.75" customHeight="1" x14ac:dyDescent="0.25">
      <c r="A50" s="166"/>
      <c r="B50" s="427" t="s">
        <v>83</v>
      </c>
      <c r="C50" s="427"/>
      <c r="D50" s="428"/>
      <c r="E50" s="17"/>
      <c r="F50" s="17"/>
      <c r="G50" s="17"/>
      <c r="H50" s="23"/>
      <c r="I50" s="17"/>
      <c r="J50" s="17"/>
      <c r="K50" s="17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ht="15.75" customHeight="1" x14ac:dyDescent="0.25">
      <c r="A51" s="391"/>
      <c r="B51" s="392"/>
      <c r="C51" s="392"/>
      <c r="D51" s="412"/>
      <c r="E51" s="59"/>
      <c r="F51" s="59"/>
      <c r="G51" s="59"/>
      <c r="H51" s="58"/>
      <c r="I51" s="59"/>
      <c r="J51" s="60"/>
      <c r="K51" s="61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5">
      <c r="A52" s="28"/>
      <c r="B52" s="93"/>
      <c r="C52" s="93"/>
      <c r="D52" s="94"/>
      <c r="E52" s="31"/>
      <c r="F52" s="31"/>
      <c r="G52" s="31"/>
      <c r="H52" s="32"/>
      <c r="I52" s="31"/>
      <c r="J52" s="31"/>
      <c r="K52" s="31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ht="47.45" customHeight="1" x14ac:dyDescent="0.25">
      <c r="A53" s="366" t="s">
        <v>127</v>
      </c>
      <c r="B53" s="367"/>
      <c r="C53" s="367"/>
      <c r="D53" s="368"/>
      <c r="E53" s="88">
        <f>E55+E56+E57</f>
        <v>104.027</v>
      </c>
      <c r="F53" s="88">
        <f t="shared" ref="F53:K53" si="10">F55+F56+F57</f>
        <v>12.627000000000001</v>
      </c>
      <c r="G53" s="88">
        <f t="shared" si="10"/>
        <v>12.627000000000001</v>
      </c>
      <c r="H53" s="88">
        <f t="shared" si="10"/>
        <v>0</v>
      </c>
      <c r="I53" s="88">
        <f>I55+I56+I57</f>
        <v>53.2</v>
      </c>
      <c r="J53" s="88">
        <f>J55+J56+J57</f>
        <v>40.838000000000001</v>
      </c>
      <c r="K53" s="88">
        <f t="shared" si="10"/>
        <v>0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25">
      <c r="A54" s="429" t="s">
        <v>83</v>
      </c>
      <c r="B54" s="430"/>
      <c r="C54" s="430"/>
      <c r="D54" s="431"/>
      <c r="E54" s="17"/>
      <c r="F54" s="17"/>
      <c r="G54" s="17"/>
      <c r="H54" s="23"/>
      <c r="I54" s="17"/>
      <c r="J54" s="17"/>
      <c r="K54" s="17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5">
      <c r="A55" s="358" t="s">
        <v>252</v>
      </c>
      <c r="B55" s="359"/>
      <c r="C55" s="359"/>
      <c r="D55" s="359"/>
      <c r="E55" s="304">
        <v>12.627000000000001</v>
      </c>
      <c r="F55" s="304">
        <v>12.627000000000001</v>
      </c>
      <c r="G55" s="304">
        <v>12.627000000000001</v>
      </c>
      <c r="H55" s="305">
        <v>0</v>
      </c>
      <c r="I55" s="308">
        <v>15</v>
      </c>
      <c r="J55" s="304">
        <v>4.9630000000000001</v>
      </c>
      <c r="K55" s="304">
        <v>0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25">
      <c r="A56" s="372" t="s">
        <v>221</v>
      </c>
      <c r="B56" s="373"/>
      <c r="C56" s="373"/>
      <c r="D56" s="374"/>
      <c r="E56" s="92">
        <v>91.4</v>
      </c>
      <c r="F56" s="92">
        <v>0</v>
      </c>
      <c r="G56" s="92">
        <v>0</v>
      </c>
      <c r="H56" s="108">
        <v>0</v>
      </c>
      <c r="I56" s="92">
        <v>7</v>
      </c>
      <c r="J56" s="92">
        <v>4.125</v>
      </c>
      <c r="K56" s="92">
        <v>0</v>
      </c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ht="30" customHeight="1" x14ac:dyDescent="0.25">
      <c r="A57" s="372" t="s">
        <v>254</v>
      </c>
      <c r="B57" s="373"/>
      <c r="C57" s="373"/>
      <c r="D57" s="374"/>
      <c r="E57" s="92">
        <v>0</v>
      </c>
      <c r="F57" s="92">
        <v>0</v>
      </c>
      <c r="G57" s="92">
        <v>0</v>
      </c>
      <c r="H57" s="108">
        <v>0</v>
      </c>
      <c r="I57" s="92">
        <v>31.2</v>
      </c>
      <c r="J57" s="92">
        <v>31.75</v>
      </c>
      <c r="K57" s="92">
        <v>0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ht="57.75" customHeight="1" x14ac:dyDescent="0.25">
      <c r="A58" s="366" t="s">
        <v>143</v>
      </c>
      <c r="B58" s="367"/>
      <c r="C58" s="367"/>
      <c r="D58" s="368"/>
      <c r="E58" s="113">
        <f>E61+E60</f>
        <v>2.1799999999999997</v>
      </c>
      <c r="F58" s="113">
        <f t="shared" ref="F58:K58" si="11">F61+F60</f>
        <v>3.1799999999999997</v>
      </c>
      <c r="G58" s="113">
        <f t="shared" si="11"/>
        <v>3.1799999999999997</v>
      </c>
      <c r="H58" s="113">
        <f t="shared" si="11"/>
        <v>0</v>
      </c>
      <c r="I58" s="113">
        <f t="shared" si="11"/>
        <v>4</v>
      </c>
      <c r="J58" s="113">
        <f>J61+J60</f>
        <v>1.2130000000000001</v>
      </c>
      <c r="K58" s="113">
        <f t="shared" si="11"/>
        <v>0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5">
      <c r="A59" s="173"/>
      <c r="B59" s="361" t="s">
        <v>83</v>
      </c>
      <c r="C59" s="361"/>
      <c r="D59" s="362"/>
      <c r="E59" s="92"/>
      <c r="F59" s="92"/>
      <c r="G59" s="92"/>
      <c r="H59" s="108"/>
      <c r="I59" s="92"/>
      <c r="J59" s="92"/>
      <c r="K59" s="92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25">
      <c r="A60" s="295"/>
      <c r="B60" s="355" t="s">
        <v>252</v>
      </c>
      <c r="C60" s="356"/>
      <c r="D60" s="357"/>
      <c r="E60" s="95">
        <v>1.67</v>
      </c>
      <c r="F60" s="95">
        <v>2.67</v>
      </c>
      <c r="G60" s="95">
        <v>2.67</v>
      </c>
      <c r="H60" s="96">
        <v>0</v>
      </c>
      <c r="I60" s="95">
        <v>2</v>
      </c>
      <c r="J60" s="95">
        <v>0.79200000000000004</v>
      </c>
      <c r="K60" s="95">
        <v>0</v>
      </c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5">
      <c r="A61" s="173"/>
      <c r="B61" s="355" t="s">
        <v>227</v>
      </c>
      <c r="C61" s="356"/>
      <c r="D61" s="357"/>
      <c r="E61" s="95">
        <v>0.51</v>
      </c>
      <c r="F61" s="95">
        <v>0.51</v>
      </c>
      <c r="G61" s="95">
        <v>0.51</v>
      </c>
      <c r="H61" s="96">
        <v>0</v>
      </c>
      <c r="I61" s="95">
        <v>2</v>
      </c>
      <c r="J61" s="95">
        <v>0.42099999999999999</v>
      </c>
      <c r="K61" s="95">
        <v>0</v>
      </c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25">
      <c r="A62" s="366" t="s">
        <v>164</v>
      </c>
      <c r="B62" s="367"/>
      <c r="C62" s="367"/>
      <c r="D62" s="368"/>
      <c r="E62" s="111">
        <v>0</v>
      </c>
      <c r="F62" s="111">
        <v>0</v>
      </c>
      <c r="G62" s="111">
        <v>0</v>
      </c>
      <c r="H62" s="112">
        <v>0</v>
      </c>
      <c r="I62" s="111">
        <v>0</v>
      </c>
      <c r="J62" s="111">
        <v>0</v>
      </c>
      <c r="K62" s="111">
        <v>0</v>
      </c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x14ac:dyDescent="0.25">
      <c r="A63" s="173"/>
      <c r="B63" s="361" t="s">
        <v>83</v>
      </c>
      <c r="C63" s="361"/>
      <c r="D63" s="362"/>
      <c r="E63" s="92"/>
      <c r="F63" s="92"/>
      <c r="G63" s="92"/>
      <c r="H63" s="108"/>
      <c r="I63" s="92"/>
      <c r="J63" s="92"/>
      <c r="K63" s="92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x14ac:dyDescent="0.25">
      <c r="A64" s="173"/>
      <c r="B64" s="355"/>
      <c r="C64" s="356"/>
      <c r="D64" s="357"/>
      <c r="E64" s="95">
        <v>0</v>
      </c>
      <c r="F64" s="95">
        <v>0</v>
      </c>
      <c r="G64" s="95">
        <v>0</v>
      </c>
      <c r="H64" s="96">
        <v>0</v>
      </c>
      <c r="I64" s="95">
        <v>0</v>
      </c>
      <c r="J64" s="95">
        <v>0</v>
      </c>
      <c r="K64" s="95">
        <v>0</v>
      </c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25">
      <c r="A65" s="28"/>
      <c r="B65" s="29"/>
      <c r="C65" s="29"/>
      <c r="D65" s="30"/>
      <c r="E65" s="26"/>
      <c r="F65" s="26"/>
      <c r="G65" s="26"/>
      <c r="H65" s="27"/>
      <c r="I65" s="26"/>
      <c r="J65" s="26"/>
      <c r="K65" s="26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ht="50.25" customHeight="1" x14ac:dyDescent="0.25">
      <c r="A66" s="366" t="s">
        <v>165</v>
      </c>
      <c r="B66" s="367"/>
      <c r="C66" s="367"/>
      <c r="D66" s="368"/>
      <c r="E66" s="113">
        <f>E68</f>
        <v>0</v>
      </c>
      <c r="F66" s="113">
        <f t="shared" ref="F66:K66" si="12">F68</f>
        <v>36.423999999999999</v>
      </c>
      <c r="G66" s="113">
        <f t="shared" si="12"/>
        <v>27.614000000000001</v>
      </c>
      <c r="H66" s="113">
        <f t="shared" si="12"/>
        <v>0.48299999999999998</v>
      </c>
      <c r="I66" s="113">
        <f t="shared" si="12"/>
        <v>13</v>
      </c>
      <c r="J66" s="113">
        <f t="shared" si="12"/>
        <v>3.7639999999999998</v>
      </c>
      <c r="K66" s="113">
        <f t="shared" si="12"/>
        <v>0</v>
      </c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25">
      <c r="A67" s="173"/>
      <c r="B67" s="361" t="s">
        <v>83</v>
      </c>
      <c r="C67" s="361"/>
      <c r="D67" s="362"/>
      <c r="E67" s="17"/>
      <c r="F67" s="17"/>
      <c r="G67" s="17"/>
      <c r="H67" s="23"/>
      <c r="I67" s="17"/>
      <c r="J67" s="17"/>
      <c r="K67" s="17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5">
      <c r="A68" s="173"/>
      <c r="B68" s="355" t="s">
        <v>218</v>
      </c>
      <c r="C68" s="356"/>
      <c r="D68" s="357"/>
      <c r="E68" s="95">
        <v>0</v>
      </c>
      <c r="F68" s="95">
        <v>36.423999999999999</v>
      </c>
      <c r="G68" s="95">
        <v>27.614000000000001</v>
      </c>
      <c r="H68" s="96">
        <v>0.48299999999999998</v>
      </c>
      <c r="I68" s="95">
        <v>13</v>
      </c>
      <c r="J68" s="95">
        <v>3.7639999999999998</v>
      </c>
      <c r="K68" s="95">
        <v>0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25">
      <c r="A69" s="173"/>
      <c r="B69" s="172"/>
      <c r="C69" s="179"/>
      <c r="D69" s="174"/>
      <c r="E69" s="92"/>
      <c r="F69" s="92"/>
      <c r="G69" s="92"/>
      <c r="H69" s="108"/>
      <c r="I69" s="92"/>
      <c r="J69" s="92"/>
      <c r="K69" s="92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ht="33.75" customHeight="1" x14ac:dyDescent="0.25">
      <c r="A70" s="366" t="s">
        <v>228</v>
      </c>
      <c r="B70" s="367"/>
      <c r="C70" s="367"/>
      <c r="D70" s="368"/>
      <c r="E70" s="113">
        <f>E72</f>
        <v>0</v>
      </c>
      <c r="F70" s="113">
        <f t="shared" ref="F70:K70" si="13">F72</f>
        <v>0</v>
      </c>
      <c r="G70" s="113">
        <f t="shared" si="13"/>
        <v>0</v>
      </c>
      <c r="H70" s="113">
        <f t="shared" si="13"/>
        <v>0</v>
      </c>
      <c r="I70" s="113">
        <f t="shared" si="13"/>
        <v>5</v>
      </c>
      <c r="J70" s="113">
        <f>J72</f>
        <v>2.0129999999999999</v>
      </c>
      <c r="K70" s="113">
        <f t="shared" si="13"/>
        <v>0</v>
      </c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5">
      <c r="A71" s="173"/>
      <c r="B71" s="361"/>
      <c r="C71" s="361"/>
      <c r="D71" s="362"/>
      <c r="E71" s="104"/>
      <c r="F71" s="104"/>
      <c r="G71" s="104"/>
      <c r="H71" s="23"/>
      <c r="I71" s="104"/>
      <c r="J71" s="104"/>
      <c r="K71" s="10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ht="32.25" customHeight="1" thickBot="1" x14ac:dyDescent="0.3">
      <c r="A72" s="369" t="s">
        <v>229</v>
      </c>
      <c r="B72" s="370"/>
      <c r="C72" s="370"/>
      <c r="D72" s="371"/>
      <c r="E72" s="95">
        <v>0</v>
      </c>
      <c r="F72" s="95">
        <v>0</v>
      </c>
      <c r="G72" s="95">
        <v>0</v>
      </c>
      <c r="H72" s="96">
        <v>0</v>
      </c>
      <c r="I72" s="95">
        <v>5</v>
      </c>
      <c r="J72" s="95">
        <v>2.0129999999999999</v>
      </c>
      <c r="K72" s="95">
        <v>0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ht="36" customHeight="1" thickTop="1" thickBot="1" x14ac:dyDescent="0.3">
      <c r="A73" s="363" t="s">
        <v>163</v>
      </c>
      <c r="B73" s="364"/>
      <c r="C73" s="364"/>
      <c r="D73" s="365"/>
      <c r="E73" s="114">
        <f t="shared" ref="E73:K73" si="14">E7+E38+E53+E62+E66+E58+E70</f>
        <v>1017.352</v>
      </c>
      <c r="F73" s="114">
        <f t="shared" si="14"/>
        <v>963.37599999999986</v>
      </c>
      <c r="G73" s="114">
        <f t="shared" si="14"/>
        <v>942.92199999999991</v>
      </c>
      <c r="H73" s="114">
        <f t="shared" si="14"/>
        <v>68.911000000000016</v>
      </c>
      <c r="I73" s="114">
        <f t="shared" si="14"/>
        <v>163.80000000000001</v>
      </c>
      <c r="J73" s="114">
        <f t="shared" si="14"/>
        <v>74.48599999999999</v>
      </c>
      <c r="K73" s="114">
        <f t="shared" si="14"/>
        <v>0</v>
      </c>
      <c r="L73" s="20"/>
      <c r="M73" s="20"/>
      <c r="N73" s="33"/>
      <c r="O73" s="20"/>
      <c r="P73" s="20"/>
      <c r="Q73" s="20"/>
      <c r="R73" s="20"/>
      <c r="S73" s="20"/>
      <c r="T73" s="20"/>
      <c r="U73" s="20"/>
      <c r="V73" s="20"/>
    </row>
    <row r="74" spans="1:22" ht="12.75" customHeight="1" thickTop="1" x14ac:dyDescent="0.25">
      <c r="A74" s="21"/>
      <c r="B74" s="21"/>
      <c r="C74" s="21"/>
      <c r="D74" s="21"/>
      <c r="E74" s="311">
        <f>E9+E42+E55+E60+F68</f>
        <v>682.26999999999987</v>
      </c>
      <c r="F74" s="20"/>
      <c r="G74" s="20"/>
      <c r="H74" s="22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 ht="81.599999999999994" customHeight="1" x14ac:dyDescent="0.25">
      <c r="A75" s="360" t="s">
        <v>188</v>
      </c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x14ac:dyDescent="0.25">
      <c r="A76" s="21"/>
      <c r="B76" s="21"/>
      <c r="C76" s="21"/>
      <c r="D76" s="21"/>
      <c r="E76" s="20"/>
      <c r="F76" s="20"/>
      <c r="G76" s="20"/>
      <c r="H76" s="22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 x14ac:dyDescent="0.25">
      <c r="A77" s="21"/>
      <c r="B77" s="21"/>
      <c r="C77" s="21"/>
      <c r="D77" s="21"/>
      <c r="E77" s="20"/>
      <c r="F77" s="20"/>
      <c r="G77" s="20"/>
      <c r="H77" s="22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x14ac:dyDescent="0.25">
      <c r="A78" s="21"/>
      <c r="B78" s="21"/>
      <c r="C78" s="21"/>
      <c r="D78" s="21"/>
      <c r="E78" s="20"/>
      <c r="F78" s="20"/>
      <c r="G78" s="20"/>
      <c r="H78" s="22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 x14ac:dyDescent="0.25">
      <c r="A79" s="21"/>
      <c r="B79" s="21"/>
      <c r="C79" s="21"/>
      <c r="D79" s="21"/>
      <c r="E79" s="20"/>
      <c r="F79" s="20"/>
      <c r="G79" s="20"/>
      <c r="H79" s="22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 x14ac:dyDescent="0.25">
      <c r="A80" s="21"/>
      <c r="B80" s="21"/>
      <c r="C80" s="21"/>
      <c r="D80" s="21"/>
      <c r="E80" s="20"/>
      <c r="F80" s="20"/>
      <c r="G80" s="20"/>
      <c r="H80" s="22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x14ac:dyDescent="0.25">
      <c r="A81" s="21"/>
      <c r="B81" s="21"/>
      <c r="C81" s="21"/>
      <c r="D81" s="21"/>
      <c r="E81" s="20"/>
      <c r="F81" s="20"/>
      <c r="G81" s="20"/>
      <c r="H81" s="22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x14ac:dyDescent="0.25">
      <c r="A82" s="21"/>
      <c r="B82" s="21"/>
      <c r="C82" s="21"/>
      <c r="D82" s="21"/>
      <c r="E82" s="20"/>
      <c r="F82" s="20"/>
      <c r="G82" s="20"/>
      <c r="H82" s="22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x14ac:dyDescent="0.25">
      <c r="A83" s="21"/>
      <c r="B83" s="21"/>
      <c r="C83" s="21"/>
      <c r="D83" s="21"/>
      <c r="E83" s="20"/>
      <c r="F83" s="20"/>
      <c r="G83" s="20"/>
      <c r="H83" s="22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x14ac:dyDescent="0.25">
      <c r="A84" s="21"/>
      <c r="B84" s="21"/>
      <c r="C84" s="21"/>
      <c r="D84" s="21"/>
      <c r="E84" s="20"/>
      <c r="F84" s="20"/>
      <c r="G84" s="20"/>
      <c r="H84" s="22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x14ac:dyDescent="0.25">
      <c r="A85" s="21"/>
      <c r="B85" s="21"/>
      <c r="C85" s="21"/>
      <c r="D85" s="21"/>
      <c r="E85" s="20"/>
      <c r="F85" s="20"/>
      <c r="G85" s="20"/>
      <c r="H85" s="22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x14ac:dyDescent="0.25">
      <c r="A86" s="21"/>
      <c r="B86" s="21"/>
      <c r="C86" s="21"/>
      <c r="D86" s="21"/>
      <c r="E86" s="20"/>
      <c r="F86" s="20"/>
      <c r="G86" s="20"/>
      <c r="H86" s="22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  <row r="87" spans="1:22" x14ac:dyDescent="0.25">
      <c r="A87" s="21"/>
      <c r="B87" s="21"/>
      <c r="C87" s="21"/>
      <c r="D87" s="21"/>
      <c r="E87" s="20"/>
      <c r="F87" s="20"/>
      <c r="G87" s="20"/>
      <c r="H87" s="22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</row>
  </sheetData>
  <mergeCells count="67">
    <mergeCell ref="B50:D50"/>
    <mergeCell ref="A53:D53"/>
    <mergeCell ref="A54:D54"/>
    <mergeCell ref="A62:D62"/>
    <mergeCell ref="B36:D36"/>
    <mergeCell ref="B37:D37"/>
    <mergeCell ref="A58:D58"/>
    <mergeCell ref="A51:D51"/>
    <mergeCell ref="B59:D59"/>
    <mergeCell ref="A38:D38"/>
    <mergeCell ref="A49:D49"/>
    <mergeCell ref="B39:D39"/>
    <mergeCell ref="A40:D40"/>
    <mergeCell ref="B41:D41"/>
    <mergeCell ref="A44:D44"/>
    <mergeCell ref="A45:D45"/>
    <mergeCell ref="A30:D30"/>
    <mergeCell ref="A46:D46"/>
    <mergeCell ref="A27:D27"/>
    <mergeCell ref="A29:D29"/>
    <mergeCell ref="A42:D42"/>
    <mergeCell ref="B43:D43"/>
    <mergeCell ref="A35:D35"/>
    <mergeCell ref="A31:D31"/>
    <mergeCell ref="B33:D33"/>
    <mergeCell ref="A32:D32"/>
    <mergeCell ref="A8:D8"/>
    <mergeCell ref="B9:D9"/>
    <mergeCell ref="B10:D10"/>
    <mergeCell ref="A57:D57"/>
    <mergeCell ref="A20:D20"/>
    <mergeCell ref="A14:D14"/>
    <mergeCell ref="A15:D15"/>
    <mergeCell ref="A16:D16"/>
    <mergeCell ref="A21:D21"/>
    <mergeCell ref="A22:D22"/>
    <mergeCell ref="A23:D23"/>
    <mergeCell ref="A24:D24"/>
    <mergeCell ref="A19:D19"/>
    <mergeCell ref="A25:D25"/>
    <mergeCell ref="A26:D26"/>
    <mergeCell ref="A28:D28"/>
    <mergeCell ref="A18:D18"/>
    <mergeCell ref="B11:D11"/>
    <mergeCell ref="B12:D12"/>
    <mergeCell ref="B13:D13"/>
    <mergeCell ref="A17:D17"/>
    <mergeCell ref="F1:K1"/>
    <mergeCell ref="A3:K3"/>
    <mergeCell ref="A4:K4"/>
    <mergeCell ref="J5:K5"/>
    <mergeCell ref="A7:D7"/>
    <mergeCell ref="A6:D6"/>
    <mergeCell ref="B60:D60"/>
    <mergeCell ref="A55:D55"/>
    <mergeCell ref="B61:D61"/>
    <mergeCell ref="A75:K75"/>
    <mergeCell ref="B67:D67"/>
    <mergeCell ref="A73:D73"/>
    <mergeCell ref="B63:D63"/>
    <mergeCell ref="A66:D66"/>
    <mergeCell ref="A72:D72"/>
    <mergeCell ref="B64:D64"/>
    <mergeCell ref="A70:D70"/>
    <mergeCell ref="B68:D68"/>
    <mergeCell ref="B71:D71"/>
    <mergeCell ref="A56:D56"/>
  </mergeCells>
  <phoneticPr fontId="14" type="noConversion"/>
  <printOptions horizontalCentered="1"/>
  <pageMargins left="0.39370078740157483" right="0.39370078740157483" top="0.39370078740157483" bottom="0.39370078740157483" header="0" footer="0"/>
  <pageSetup paperSize="9" scale="75" fitToHeight="2" orientation="portrait" horizontalDpi="300" verticalDpi="300" r:id="rId1"/>
  <headerFooter alignWithMargins="0"/>
  <rowBreaks count="1" manualBreakCount="1">
    <brk id="7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8"/>
  <sheetViews>
    <sheetView view="pageBreakPreview" topLeftCell="A4" zoomScale="65" zoomScaleNormal="60" zoomScaleSheetLayoutView="65" workbookViewId="0">
      <selection activeCell="A19" sqref="A19"/>
    </sheetView>
  </sheetViews>
  <sheetFormatPr defaultRowHeight="12.75" x14ac:dyDescent="0.2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6" customWidth="1"/>
    <col min="8" max="8" width="23.85546875" customWidth="1"/>
    <col min="9" max="9" width="30.7109375" customWidth="1"/>
  </cols>
  <sheetData>
    <row r="1" spans="1:23" ht="26.25" x14ac:dyDescent="0.2">
      <c r="F1" s="34"/>
      <c r="G1" s="34"/>
      <c r="H1" s="34"/>
      <c r="I1" s="42" t="s">
        <v>158</v>
      </c>
      <c r="J1" s="34"/>
    </row>
    <row r="2" spans="1:23" ht="64.5" customHeight="1" x14ac:dyDescent="0.2">
      <c r="A2" s="467" t="s">
        <v>200</v>
      </c>
      <c r="B2" s="467"/>
      <c r="C2" s="467"/>
      <c r="D2" s="467"/>
      <c r="E2" s="467"/>
      <c r="F2" s="467"/>
      <c r="G2" s="467"/>
      <c r="H2" s="467"/>
      <c r="I2" s="467"/>
    </row>
    <row r="3" spans="1:23" ht="20.25" x14ac:dyDescent="0.2">
      <c r="A3" s="468" t="s">
        <v>85</v>
      </c>
      <c r="B3" s="468"/>
      <c r="C3" s="468"/>
      <c r="D3" s="468"/>
      <c r="E3" s="468"/>
      <c r="F3" s="468"/>
      <c r="G3" s="468"/>
      <c r="H3" s="468"/>
      <c r="I3" s="468"/>
    </row>
    <row r="4" spans="1:23" x14ac:dyDescent="0.2">
      <c r="B4" s="7"/>
    </row>
    <row r="5" spans="1:23" ht="97.5" customHeight="1" x14ac:dyDescent="0.25">
      <c r="A5" s="469" t="s">
        <v>114</v>
      </c>
      <c r="B5" s="470" t="s">
        <v>2</v>
      </c>
      <c r="C5" s="472" t="s">
        <v>86</v>
      </c>
      <c r="D5" s="473"/>
      <c r="E5" s="474"/>
      <c r="F5" s="481" t="s">
        <v>87</v>
      </c>
      <c r="G5" s="481" t="s">
        <v>88</v>
      </c>
      <c r="H5" s="481"/>
      <c r="I5" s="482" t="s">
        <v>160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5.75" x14ac:dyDescent="0.25">
      <c r="A6" s="469"/>
      <c r="B6" s="470"/>
      <c r="C6" s="475"/>
      <c r="D6" s="476"/>
      <c r="E6" s="477"/>
      <c r="F6" s="481"/>
      <c r="G6" s="464" t="s">
        <v>89</v>
      </c>
      <c r="H6" s="464" t="s">
        <v>90</v>
      </c>
      <c r="I6" s="48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5.75" x14ac:dyDescent="0.25">
      <c r="A7" s="469"/>
      <c r="B7" s="471"/>
      <c r="C7" s="478"/>
      <c r="D7" s="479"/>
      <c r="E7" s="480"/>
      <c r="F7" s="481"/>
      <c r="G7" s="465"/>
      <c r="H7" s="465"/>
      <c r="I7" s="48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78.75" x14ac:dyDescent="0.25">
      <c r="A8" s="469"/>
      <c r="B8" s="471"/>
      <c r="C8" s="48" t="s">
        <v>5</v>
      </c>
      <c r="D8" s="48" t="s">
        <v>91</v>
      </c>
      <c r="E8" s="48" t="s">
        <v>92</v>
      </c>
      <c r="F8" s="481"/>
      <c r="G8" s="466"/>
      <c r="H8" s="466"/>
      <c r="I8" s="48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52.5" x14ac:dyDescent="0.25">
      <c r="A9" s="49" t="s">
        <v>93</v>
      </c>
      <c r="B9" s="50" t="s">
        <v>94</v>
      </c>
      <c r="C9" s="51">
        <v>1</v>
      </c>
      <c r="D9" s="51">
        <v>2</v>
      </c>
      <c r="E9" s="51">
        <v>3</v>
      </c>
      <c r="F9" s="51">
        <v>4</v>
      </c>
      <c r="G9" s="52">
        <v>5</v>
      </c>
      <c r="H9" s="52">
        <v>6</v>
      </c>
      <c r="I9" s="53" t="s">
        <v>115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8.75" x14ac:dyDescent="0.3">
      <c r="A10" s="455" t="s">
        <v>95</v>
      </c>
      <c r="B10" s="456"/>
      <c r="C10" s="456"/>
      <c r="D10" s="456"/>
      <c r="E10" s="456"/>
      <c r="F10" s="456"/>
      <c r="G10" s="456"/>
      <c r="H10" s="456"/>
      <c r="I10" s="45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8.75" x14ac:dyDescent="0.2">
      <c r="A11" s="458" t="s">
        <v>130</v>
      </c>
      <c r="B11" s="459"/>
      <c r="C11" s="459"/>
      <c r="D11" s="459"/>
      <c r="E11" s="459"/>
      <c r="F11" s="459"/>
      <c r="G11" s="459"/>
      <c r="H11" s="459"/>
      <c r="I11" s="460"/>
    </row>
    <row r="12" spans="1:23" ht="18.75" x14ac:dyDescent="0.3">
      <c r="A12" s="168" t="s">
        <v>132</v>
      </c>
      <c r="B12" s="117" t="s">
        <v>136</v>
      </c>
      <c r="C12" s="118"/>
      <c r="D12" s="118">
        <v>0</v>
      </c>
      <c r="E12" s="118">
        <v>0</v>
      </c>
      <c r="F12" s="119"/>
      <c r="G12" s="120"/>
      <c r="H12" s="120"/>
      <c r="I12" s="121"/>
    </row>
    <row r="13" spans="1:23" ht="18.75" x14ac:dyDescent="0.3">
      <c r="A13" s="180" t="s">
        <v>133</v>
      </c>
      <c r="B13" s="123" t="s">
        <v>137</v>
      </c>
      <c r="C13" s="116" t="s">
        <v>96</v>
      </c>
      <c r="D13" s="116">
        <v>0</v>
      </c>
      <c r="E13" s="116">
        <v>0</v>
      </c>
      <c r="F13" s="124">
        <v>25.08</v>
      </c>
      <c r="G13" s="125">
        <f>D13*F13</f>
        <v>0</v>
      </c>
      <c r="H13" s="125">
        <f>E13*F13</f>
        <v>0</v>
      </c>
      <c r="I13" s="134" t="e">
        <f>G13/H13*100</f>
        <v>#DIV/0!</v>
      </c>
    </row>
    <row r="14" spans="1:23" s="16" customFormat="1" ht="84.75" customHeight="1" x14ac:dyDescent="0.3">
      <c r="A14" s="167" t="s">
        <v>134</v>
      </c>
      <c r="B14" s="127" t="s">
        <v>138</v>
      </c>
      <c r="C14" s="128"/>
      <c r="D14" s="128">
        <f>D15</f>
        <v>0</v>
      </c>
      <c r="E14" s="128">
        <f>E15</f>
        <v>0</v>
      </c>
      <c r="F14" s="129"/>
      <c r="G14" s="130"/>
      <c r="H14" s="130"/>
      <c r="I14" s="131"/>
    </row>
    <row r="15" spans="1:23" ht="18.75" x14ac:dyDescent="0.3">
      <c r="A15" s="122" t="s">
        <v>135</v>
      </c>
      <c r="B15" s="123" t="s">
        <v>139</v>
      </c>
      <c r="C15" s="132" t="s">
        <v>99</v>
      </c>
      <c r="D15" s="116">
        <v>0</v>
      </c>
      <c r="E15" s="116">
        <v>0</v>
      </c>
      <c r="F15" s="124">
        <v>5814.27</v>
      </c>
      <c r="G15" s="133">
        <f>D15*F15</f>
        <v>0</v>
      </c>
      <c r="H15" s="133">
        <f>E15*F15</f>
        <v>0</v>
      </c>
      <c r="I15" s="134" t="e">
        <f>G15/H15*100</f>
        <v>#DIV/0!</v>
      </c>
    </row>
    <row r="16" spans="1:23" ht="18.75" x14ac:dyDescent="0.3">
      <c r="A16" s="135" t="s">
        <v>97</v>
      </c>
      <c r="B16" s="136" t="s">
        <v>113</v>
      </c>
      <c r="C16" s="137" t="s">
        <v>113</v>
      </c>
      <c r="D16" s="137" t="s">
        <v>113</v>
      </c>
      <c r="E16" s="137" t="s">
        <v>113</v>
      </c>
      <c r="F16" s="138" t="s">
        <v>113</v>
      </c>
      <c r="G16" s="139">
        <f>G13+G15</f>
        <v>0</v>
      </c>
      <c r="H16" s="139">
        <f>H13+H15</f>
        <v>0</v>
      </c>
      <c r="I16" s="140" t="e">
        <f>G16/H16*100</f>
        <v>#DIV/0!</v>
      </c>
    </row>
    <row r="17" spans="1:9" ht="18.75" x14ac:dyDescent="0.2">
      <c r="A17" s="461" t="s">
        <v>131</v>
      </c>
      <c r="B17" s="462"/>
      <c r="C17" s="462"/>
      <c r="D17" s="462"/>
      <c r="E17" s="462"/>
      <c r="F17" s="462"/>
      <c r="G17" s="462"/>
      <c r="H17" s="462"/>
      <c r="I17" s="463"/>
    </row>
    <row r="18" spans="1:9" ht="54.75" customHeight="1" x14ac:dyDescent="0.3">
      <c r="A18" s="180" t="s">
        <v>201</v>
      </c>
      <c r="B18" s="123" t="s">
        <v>202</v>
      </c>
      <c r="C18" s="132" t="s">
        <v>112</v>
      </c>
      <c r="D18" s="116">
        <v>62.57</v>
      </c>
      <c r="E18" s="116">
        <v>69.28</v>
      </c>
      <c r="F18" s="132">
        <v>282.60000000000002</v>
      </c>
      <c r="G18" s="133">
        <f>D18*F18</f>
        <v>17682.282000000003</v>
      </c>
      <c r="H18" s="133">
        <f>E18*F18</f>
        <v>19578.528000000002</v>
      </c>
      <c r="I18" s="134">
        <f>G18/H18*100</f>
        <v>90.314665127020788</v>
      </c>
    </row>
    <row r="19" spans="1:9" s="103" customFormat="1" ht="54.75" customHeight="1" x14ac:dyDescent="0.25">
      <c r="A19" s="300" t="s">
        <v>249</v>
      </c>
      <c r="B19" s="301"/>
      <c r="C19" s="301" t="s">
        <v>250</v>
      </c>
      <c r="D19" s="303">
        <v>2.8090000000000002</v>
      </c>
      <c r="E19" s="303">
        <v>2.5299999999999998</v>
      </c>
      <c r="F19" s="302">
        <v>945.2</v>
      </c>
      <c r="G19" s="133">
        <f>D19*F19</f>
        <v>2655.0668000000001</v>
      </c>
      <c r="H19" s="133">
        <f>E19*F19</f>
        <v>2391.3559999999998</v>
      </c>
      <c r="I19" s="134">
        <f>G19/H19*100</f>
        <v>111.02766798418972</v>
      </c>
    </row>
    <row r="20" spans="1:9" s="103" customFormat="1" ht="54.75" customHeight="1" x14ac:dyDescent="0.3">
      <c r="A20" s="298" t="s">
        <v>251</v>
      </c>
      <c r="B20" s="299"/>
      <c r="C20" s="151"/>
      <c r="D20" s="150"/>
      <c r="E20" s="150"/>
      <c r="F20" s="151"/>
      <c r="G20" s="133">
        <f>G18+G19</f>
        <v>20337.348800000003</v>
      </c>
      <c r="H20" s="133">
        <f>H18+H19</f>
        <v>21969.884000000002</v>
      </c>
      <c r="I20" s="134">
        <f>G20/H20*100</f>
        <v>92.569213383193102</v>
      </c>
    </row>
    <row r="21" spans="1:9" ht="71.25" customHeight="1" x14ac:dyDescent="0.3">
      <c r="A21" s="141" t="s">
        <v>178</v>
      </c>
      <c r="B21" s="142" t="s">
        <v>113</v>
      </c>
      <c r="C21" s="137" t="s">
        <v>113</v>
      </c>
      <c r="D21" s="137" t="s">
        <v>113</v>
      </c>
      <c r="E21" s="137" t="s">
        <v>113</v>
      </c>
      <c r="F21" s="137" t="s">
        <v>113</v>
      </c>
      <c r="G21" s="139">
        <f>G16+G20</f>
        <v>20337.348800000003</v>
      </c>
      <c r="H21" s="139">
        <f>H16+H20</f>
        <v>21969.884000000002</v>
      </c>
      <c r="I21" s="134">
        <f>G21/H21*100</f>
        <v>92.569213383193102</v>
      </c>
    </row>
    <row r="22" spans="1:9" ht="18.75" x14ac:dyDescent="0.3">
      <c r="A22" s="450" t="s">
        <v>145</v>
      </c>
      <c r="B22" s="451"/>
      <c r="C22" s="451"/>
      <c r="D22" s="451"/>
      <c r="E22" s="451"/>
      <c r="F22" s="451"/>
      <c r="G22" s="451"/>
      <c r="H22" s="451"/>
      <c r="I22" s="452"/>
    </row>
    <row r="23" spans="1:9" ht="18.75" x14ac:dyDescent="0.3">
      <c r="A23" s="450" t="s">
        <v>185</v>
      </c>
      <c r="B23" s="451"/>
      <c r="C23" s="451"/>
      <c r="D23" s="451"/>
      <c r="E23" s="451"/>
      <c r="F23" s="451"/>
      <c r="G23" s="451"/>
      <c r="H23" s="451"/>
      <c r="I23" s="452"/>
    </row>
    <row r="24" spans="1:9" ht="18.75" x14ac:dyDescent="0.3">
      <c r="A24" s="143" t="s">
        <v>179</v>
      </c>
      <c r="B24" s="144"/>
      <c r="C24" s="118" t="s">
        <v>96</v>
      </c>
      <c r="D24" s="118">
        <v>0</v>
      </c>
      <c r="E24" s="118">
        <v>0</v>
      </c>
      <c r="F24" s="145">
        <v>109.5</v>
      </c>
      <c r="G24" s="133">
        <f t="shared" ref="G24:G29" si="0">D24*F24</f>
        <v>0</v>
      </c>
      <c r="H24" s="133">
        <f t="shared" ref="H24:H29" si="1">E24*F24</f>
        <v>0</v>
      </c>
      <c r="I24" s="134" t="e">
        <f t="shared" ref="I24:I31" si="2">G24/H24*100</f>
        <v>#DIV/0!</v>
      </c>
    </row>
    <row r="25" spans="1:9" ht="18.75" x14ac:dyDescent="0.3">
      <c r="A25" s="146" t="s">
        <v>180</v>
      </c>
      <c r="B25" s="147"/>
      <c r="C25" s="116" t="s">
        <v>96</v>
      </c>
      <c r="D25" s="116">
        <v>0</v>
      </c>
      <c r="E25" s="116">
        <v>0</v>
      </c>
      <c r="F25" s="132">
        <v>315.2</v>
      </c>
      <c r="G25" s="133">
        <f t="shared" si="0"/>
        <v>0</v>
      </c>
      <c r="H25" s="133">
        <f t="shared" si="1"/>
        <v>0</v>
      </c>
      <c r="I25" s="134" t="e">
        <f t="shared" si="2"/>
        <v>#DIV/0!</v>
      </c>
    </row>
    <row r="26" spans="1:9" ht="18.75" x14ac:dyDescent="0.3">
      <c r="A26" s="148" t="s">
        <v>181</v>
      </c>
      <c r="B26" s="147"/>
      <c r="C26" s="116" t="s">
        <v>96</v>
      </c>
      <c r="D26" s="116">
        <v>0</v>
      </c>
      <c r="E26" s="116">
        <v>0</v>
      </c>
      <c r="F26" s="132">
        <v>444</v>
      </c>
      <c r="G26" s="133">
        <f t="shared" si="0"/>
        <v>0</v>
      </c>
      <c r="H26" s="133">
        <f t="shared" si="1"/>
        <v>0</v>
      </c>
      <c r="I26" s="134" t="e">
        <f t="shared" si="2"/>
        <v>#DIV/0!</v>
      </c>
    </row>
    <row r="27" spans="1:9" ht="18.75" x14ac:dyDescent="0.3">
      <c r="A27" s="148" t="s">
        <v>182</v>
      </c>
      <c r="B27" s="147"/>
      <c r="C27" s="116" t="s">
        <v>96</v>
      </c>
      <c r="D27" s="116">
        <v>18</v>
      </c>
      <c r="E27" s="116">
        <v>58</v>
      </c>
      <c r="F27" s="132">
        <v>1500</v>
      </c>
      <c r="G27" s="125">
        <f>D27*F27</f>
        <v>27000</v>
      </c>
      <c r="H27" s="125">
        <f>E27*F27</f>
        <v>87000</v>
      </c>
      <c r="I27" s="126">
        <f>G27/H27*100</f>
        <v>31.03448275862069</v>
      </c>
    </row>
    <row r="28" spans="1:9" ht="18.75" x14ac:dyDescent="0.3">
      <c r="A28" s="148" t="s">
        <v>183</v>
      </c>
      <c r="B28" s="147"/>
      <c r="C28" s="116" t="s">
        <v>96</v>
      </c>
      <c r="D28" s="116">
        <v>3081</v>
      </c>
      <c r="E28" s="116">
        <v>2950</v>
      </c>
      <c r="F28" s="132">
        <v>296.3</v>
      </c>
      <c r="G28" s="133">
        <f t="shared" si="0"/>
        <v>912900.3</v>
      </c>
      <c r="H28" s="133">
        <f t="shared" si="1"/>
        <v>874085</v>
      </c>
      <c r="I28" s="134">
        <f t="shared" si="2"/>
        <v>104.4406779661017</v>
      </c>
    </row>
    <row r="29" spans="1:9" ht="18.75" x14ac:dyDescent="0.3">
      <c r="A29" s="148" t="s">
        <v>184</v>
      </c>
      <c r="B29" s="147"/>
      <c r="C29" s="116" t="s">
        <v>98</v>
      </c>
      <c r="D29" s="116"/>
      <c r="E29" s="116"/>
      <c r="F29" s="132">
        <v>90.8</v>
      </c>
      <c r="G29" s="133">
        <f t="shared" si="0"/>
        <v>0</v>
      </c>
      <c r="H29" s="133">
        <f t="shared" si="1"/>
        <v>0</v>
      </c>
      <c r="I29" s="134" t="e">
        <f t="shared" si="2"/>
        <v>#DIV/0!</v>
      </c>
    </row>
    <row r="30" spans="1:9" s="103" customFormat="1" ht="18.75" x14ac:dyDescent="0.3">
      <c r="A30" s="135" t="s">
        <v>97</v>
      </c>
      <c r="B30" s="149"/>
      <c r="C30" s="150"/>
      <c r="D30" s="150"/>
      <c r="E30" s="150"/>
      <c r="F30" s="151"/>
      <c r="G30" s="152">
        <f>SUM(G24:G29)</f>
        <v>939900.3</v>
      </c>
      <c r="H30" s="152">
        <f>SUM(H24:H29)</f>
        <v>961085</v>
      </c>
      <c r="I30" s="134">
        <f t="shared" si="2"/>
        <v>97.795751676490639</v>
      </c>
    </row>
    <row r="31" spans="1:9" ht="18.75" x14ac:dyDescent="0.3">
      <c r="A31" s="135" t="s">
        <v>97</v>
      </c>
      <c r="B31" s="136" t="s">
        <v>113</v>
      </c>
      <c r="C31" s="137" t="s">
        <v>113</v>
      </c>
      <c r="D31" s="137" t="s">
        <v>113</v>
      </c>
      <c r="E31" s="137" t="s">
        <v>113</v>
      </c>
      <c r="F31" s="138" t="s">
        <v>113</v>
      </c>
      <c r="G31" s="139">
        <f>G21+G30</f>
        <v>960237.64880000008</v>
      </c>
      <c r="H31" s="139">
        <f>H21+H30</f>
        <v>983054.88399999996</v>
      </c>
      <c r="I31" s="134">
        <f t="shared" si="2"/>
        <v>97.67894594987844</v>
      </c>
    </row>
    <row r="32" spans="1:9" ht="18.75" x14ac:dyDescent="0.3">
      <c r="A32" s="153"/>
      <c r="B32" s="154"/>
      <c r="C32" s="153"/>
      <c r="D32" s="153"/>
      <c r="E32" s="153"/>
      <c r="F32" s="153"/>
      <c r="G32" s="155"/>
      <c r="H32" s="155"/>
      <c r="I32" s="155"/>
    </row>
    <row r="33" spans="1:9" ht="18.75" x14ac:dyDescent="0.3">
      <c r="A33" s="453" t="s">
        <v>186</v>
      </c>
      <c r="B33" s="453"/>
      <c r="C33" s="453"/>
      <c r="D33" s="453"/>
      <c r="E33" s="453"/>
      <c r="F33" s="453"/>
      <c r="G33" s="156"/>
      <c r="H33" s="156"/>
      <c r="I33" s="156"/>
    </row>
    <row r="34" spans="1:9" ht="18.75" x14ac:dyDescent="0.3">
      <c r="A34" s="157" t="s">
        <v>203</v>
      </c>
      <c r="B34" s="158"/>
      <c r="C34" s="157"/>
      <c r="D34" s="157"/>
      <c r="E34" s="157"/>
      <c r="F34" s="157"/>
      <c r="G34" s="156"/>
      <c r="H34" s="156"/>
      <c r="I34" s="156"/>
    </row>
    <row r="35" spans="1:9" ht="61.9" customHeight="1" x14ac:dyDescent="0.2">
      <c r="A35" s="454" t="s">
        <v>187</v>
      </c>
      <c r="B35" s="454"/>
      <c r="C35" s="454"/>
      <c r="D35" s="454"/>
      <c r="E35" s="454"/>
      <c r="F35" s="454"/>
      <c r="G35" s="454"/>
      <c r="H35" s="454"/>
      <c r="I35" s="454"/>
    </row>
    <row r="36" spans="1:9" ht="18.75" x14ac:dyDescent="0.3">
      <c r="A36" s="153"/>
      <c r="B36" s="154"/>
      <c r="C36" s="153"/>
      <c r="D36" s="153"/>
      <c r="E36" s="153"/>
      <c r="F36" s="153"/>
      <c r="G36" s="155"/>
      <c r="H36" s="155"/>
      <c r="I36" s="155"/>
    </row>
    <row r="37" spans="1:9" ht="18.75" x14ac:dyDescent="0.3">
      <c r="A37" s="153"/>
      <c r="B37" s="154"/>
      <c r="C37" s="153"/>
      <c r="D37" s="153"/>
      <c r="E37" s="153"/>
      <c r="F37" s="153"/>
      <c r="G37" s="155"/>
      <c r="H37" s="155"/>
      <c r="I37" s="155"/>
    </row>
    <row r="38" spans="1:9" ht="18.75" x14ac:dyDescent="0.3">
      <c r="A38" s="153"/>
      <c r="B38" s="154"/>
      <c r="C38" s="153"/>
      <c r="D38" s="153"/>
      <c r="E38" s="153"/>
      <c r="F38" s="153"/>
      <c r="G38" s="155"/>
      <c r="H38" s="155"/>
      <c r="I38" s="155"/>
    </row>
    <row r="39" spans="1:9" ht="18" x14ac:dyDescent="0.25">
      <c r="A39" s="155"/>
      <c r="B39" s="159"/>
      <c r="C39" s="155"/>
      <c r="D39" s="155"/>
      <c r="E39" s="155"/>
      <c r="F39" s="155"/>
      <c r="G39" s="155"/>
      <c r="H39" s="155"/>
      <c r="I39" s="155"/>
    </row>
    <row r="40" spans="1:9" ht="18" x14ac:dyDescent="0.25">
      <c r="A40" s="155"/>
      <c r="B40" s="159"/>
      <c r="C40" s="155"/>
      <c r="D40" s="155"/>
      <c r="E40" s="155"/>
      <c r="F40" s="155"/>
      <c r="G40" s="155"/>
      <c r="H40" s="155"/>
      <c r="I40" s="155"/>
    </row>
    <row r="41" spans="1:9" ht="18" x14ac:dyDescent="0.25">
      <c r="A41" s="155"/>
      <c r="B41" s="159"/>
      <c r="C41" s="155"/>
      <c r="D41" s="155"/>
      <c r="E41" s="155"/>
      <c r="F41" s="155"/>
      <c r="G41" s="155"/>
      <c r="H41" s="155"/>
      <c r="I41" s="155"/>
    </row>
    <row r="42" spans="1:9" ht="18" x14ac:dyDescent="0.25">
      <c r="A42" s="155"/>
      <c r="B42" s="159"/>
      <c r="C42" s="155"/>
      <c r="D42" s="155"/>
      <c r="E42" s="155"/>
      <c r="F42" s="155"/>
      <c r="G42" s="155"/>
      <c r="H42" s="155"/>
      <c r="I42" s="155"/>
    </row>
    <row r="43" spans="1:9" ht="18" x14ac:dyDescent="0.25">
      <c r="A43" s="155"/>
      <c r="B43" s="159"/>
      <c r="C43" s="155"/>
      <c r="D43" s="155"/>
      <c r="E43" s="155"/>
      <c r="F43" s="155"/>
      <c r="G43" s="155"/>
      <c r="H43" s="155"/>
      <c r="I43" s="155"/>
    </row>
    <row r="44" spans="1:9" ht="18" x14ac:dyDescent="0.25">
      <c r="A44" s="155"/>
      <c r="B44" s="159"/>
      <c r="C44" s="155"/>
      <c r="D44" s="155"/>
      <c r="E44" s="155"/>
      <c r="F44" s="155"/>
      <c r="G44" s="155"/>
      <c r="H44" s="155"/>
      <c r="I44" s="155"/>
    </row>
    <row r="45" spans="1:9" ht="18" x14ac:dyDescent="0.25">
      <c r="A45" s="155"/>
      <c r="B45" s="159"/>
      <c r="C45" s="155"/>
      <c r="D45" s="155"/>
      <c r="E45" s="155"/>
      <c r="F45" s="155"/>
      <c r="G45" s="155"/>
      <c r="H45" s="155"/>
      <c r="I45" s="155"/>
    </row>
    <row r="46" spans="1:9" ht="18" x14ac:dyDescent="0.25">
      <c r="A46" s="155"/>
      <c r="B46" s="159"/>
      <c r="C46" s="155"/>
      <c r="D46" s="155"/>
      <c r="E46" s="155"/>
      <c r="F46" s="155"/>
      <c r="G46" s="155"/>
      <c r="H46" s="155"/>
      <c r="I46" s="155"/>
    </row>
    <row r="47" spans="1:9" ht="18" x14ac:dyDescent="0.25">
      <c r="A47" s="155"/>
      <c r="B47" s="159"/>
      <c r="C47" s="155"/>
      <c r="D47" s="155"/>
      <c r="E47" s="155"/>
      <c r="F47" s="155"/>
      <c r="G47" s="155"/>
      <c r="H47" s="155"/>
      <c r="I47" s="155"/>
    </row>
    <row r="48" spans="1:9" ht="18" x14ac:dyDescent="0.25">
      <c r="A48" s="155"/>
      <c r="B48" s="159"/>
      <c r="C48" s="155"/>
      <c r="D48" s="155"/>
      <c r="E48" s="155"/>
      <c r="F48" s="155"/>
      <c r="G48" s="155"/>
      <c r="H48" s="155"/>
      <c r="I48" s="155"/>
    </row>
    <row r="49" spans="1:9" ht="18" x14ac:dyDescent="0.25">
      <c r="A49" s="155"/>
      <c r="B49" s="159"/>
      <c r="C49" s="155"/>
      <c r="D49" s="155"/>
      <c r="E49" s="155"/>
      <c r="F49" s="155"/>
      <c r="G49" s="155"/>
      <c r="H49" s="155"/>
      <c r="I49" s="155"/>
    </row>
    <row r="50" spans="1:9" ht="18" x14ac:dyDescent="0.25">
      <c r="A50" s="155"/>
      <c r="B50" s="159"/>
      <c r="C50" s="155"/>
      <c r="D50" s="155"/>
      <c r="E50" s="155"/>
      <c r="F50" s="155"/>
      <c r="G50" s="155"/>
      <c r="H50" s="155"/>
      <c r="I50" s="155"/>
    </row>
    <row r="51" spans="1:9" ht="18" x14ac:dyDescent="0.25">
      <c r="A51" s="155"/>
      <c r="B51" s="159"/>
      <c r="C51" s="155"/>
      <c r="D51" s="155"/>
      <c r="E51" s="155"/>
      <c r="F51" s="155"/>
      <c r="G51" s="155"/>
      <c r="H51" s="155"/>
      <c r="I51" s="155"/>
    </row>
    <row r="52" spans="1:9" ht="18" x14ac:dyDescent="0.25">
      <c r="A52" s="155"/>
      <c r="B52" s="159"/>
      <c r="C52" s="155"/>
      <c r="D52" s="155"/>
      <c r="E52" s="155"/>
      <c r="F52" s="155"/>
      <c r="G52" s="155"/>
      <c r="H52" s="155"/>
      <c r="I52" s="155"/>
    </row>
    <row r="53" spans="1:9" ht="18" x14ac:dyDescent="0.25">
      <c r="A53" s="155"/>
      <c r="B53" s="159"/>
      <c r="C53" s="155"/>
      <c r="D53" s="155"/>
      <c r="E53" s="155"/>
      <c r="F53" s="155"/>
      <c r="G53" s="155"/>
      <c r="H53" s="155"/>
      <c r="I53" s="155"/>
    </row>
    <row r="54" spans="1:9" ht="18" x14ac:dyDescent="0.25">
      <c r="A54" s="155"/>
      <c r="B54" s="159"/>
      <c r="C54" s="155"/>
      <c r="D54" s="155"/>
      <c r="E54" s="155"/>
      <c r="F54" s="155"/>
      <c r="G54" s="155"/>
      <c r="H54" s="155"/>
      <c r="I54" s="155"/>
    </row>
    <row r="55" spans="1:9" ht="18" x14ac:dyDescent="0.25">
      <c r="A55" s="155"/>
      <c r="B55" s="159"/>
      <c r="C55" s="155"/>
      <c r="D55" s="155"/>
      <c r="E55" s="155"/>
      <c r="F55" s="155"/>
      <c r="G55" s="155"/>
      <c r="H55" s="155"/>
      <c r="I55" s="155"/>
    </row>
    <row r="56" spans="1:9" ht="18" x14ac:dyDescent="0.25">
      <c r="A56" s="155"/>
      <c r="B56" s="159"/>
      <c r="C56" s="155"/>
      <c r="D56" s="155"/>
      <c r="E56" s="155"/>
      <c r="F56" s="155"/>
      <c r="G56" s="155"/>
      <c r="H56" s="155"/>
      <c r="I56" s="155"/>
    </row>
    <row r="57" spans="1:9" ht="18" x14ac:dyDescent="0.25">
      <c r="A57" s="155"/>
      <c r="B57" s="159"/>
      <c r="C57" s="155"/>
      <c r="D57" s="155"/>
      <c r="E57" s="155"/>
      <c r="F57" s="155"/>
      <c r="G57" s="155"/>
      <c r="H57" s="155"/>
      <c r="I57" s="155"/>
    </row>
    <row r="58" spans="1:9" ht="18" x14ac:dyDescent="0.25">
      <c r="A58" s="155"/>
      <c r="B58" s="159"/>
      <c r="C58" s="155"/>
      <c r="D58" s="155"/>
      <c r="E58" s="155"/>
      <c r="F58" s="155"/>
      <c r="G58" s="155"/>
      <c r="H58" s="155"/>
      <c r="I58" s="155"/>
    </row>
    <row r="59" spans="1:9" ht="18" x14ac:dyDescent="0.25">
      <c r="A59" s="155"/>
      <c r="B59" s="159"/>
      <c r="C59" s="155"/>
      <c r="D59" s="155"/>
      <c r="E59" s="155"/>
      <c r="F59" s="155"/>
      <c r="G59" s="155"/>
      <c r="H59" s="155"/>
      <c r="I59" s="155"/>
    </row>
    <row r="60" spans="1:9" ht="18" x14ac:dyDescent="0.25">
      <c r="A60" s="155"/>
      <c r="B60" s="159"/>
      <c r="C60" s="155"/>
      <c r="D60" s="155"/>
      <c r="E60" s="155"/>
      <c r="F60" s="155"/>
      <c r="G60" s="155"/>
      <c r="H60" s="155"/>
      <c r="I60" s="155"/>
    </row>
    <row r="61" spans="1:9" ht="18" x14ac:dyDescent="0.25">
      <c r="A61" s="155"/>
      <c r="B61" s="159"/>
      <c r="C61" s="155"/>
      <c r="D61" s="155"/>
      <c r="E61" s="155"/>
      <c r="F61" s="155"/>
      <c r="G61" s="155"/>
      <c r="H61" s="155"/>
      <c r="I61" s="155"/>
    </row>
    <row r="62" spans="1:9" ht="18" x14ac:dyDescent="0.25">
      <c r="A62" s="155"/>
      <c r="B62" s="159"/>
      <c r="C62" s="155"/>
      <c r="D62" s="155"/>
      <c r="E62" s="155"/>
      <c r="F62" s="155"/>
      <c r="G62" s="155"/>
      <c r="H62" s="155"/>
      <c r="I62" s="155"/>
    </row>
    <row r="63" spans="1:9" ht="18" x14ac:dyDescent="0.25">
      <c r="A63" s="155"/>
      <c r="B63" s="159"/>
      <c r="C63" s="155"/>
      <c r="D63" s="155"/>
      <c r="E63" s="155"/>
      <c r="F63" s="155"/>
      <c r="G63" s="155"/>
      <c r="H63" s="155"/>
      <c r="I63" s="155"/>
    </row>
    <row r="64" spans="1:9" ht="18" x14ac:dyDescent="0.25">
      <c r="A64" s="155"/>
      <c r="B64" s="159"/>
      <c r="C64" s="155"/>
      <c r="D64" s="155"/>
      <c r="E64" s="155"/>
      <c r="F64" s="155"/>
      <c r="G64" s="155"/>
      <c r="H64" s="155"/>
      <c r="I64" s="155"/>
    </row>
    <row r="65" spans="1:9" ht="18" x14ac:dyDescent="0.25">
      <c r="A65" s="155"/>
      <c r="B65" s="159"/>
      <c r="C65" s="155"/>
      <c r="D65" s="155"/>
      <c r="E65" s="155"/>
      <c r="F65" s="155"/>
      <c r="G65" s="155"/>
      <c r="H65" s="155"/>
      <c r="I65" s="155"/>
    </row>
    <row r="66" spans="1:9" ht="18" x14ac:dyDescent="0.25">
      <c r="A66" s="155"/>
      <c r="B66" s="159"/>
      <c r="C66" s="155"/>
      <c r="D66" s="155"/>
      <c r="E66" s="155"/>
      <c r="F66" s="155"/>
      <c r="G66" s="155"/>
      <c r="H66" s="155"/>
      <c r="I66" s="155"/>
    </row>
    <row r="67" spans="1:9" ht="18" x14ac:dyDescent="0.25">
      <c r="A67" s="155"/>
      <c r="B67" s="159"/>
      <c r="C67" s="155"/>
      <c r="D67" s="155"/>
      <c r="E67" s="155"/>
      <c r="F67" s="155"/>
      <c r="G67" s="155"/>
      <c r="H67" s="155"/>
      <c r="I67" s="155"/>
    </row>
    <row r="68" spans="1:9" ht="18" x14ac:dyDescent="0.25">
      <c r="A68" s="155"/>
      <c r="B68" s="159"/>
      <c r="C68" s="155"/>
      <c r="D68" s="155"/>
      <c r="E68" s="155"/>
      <c r="F68" s="155"/>
      <c r="G68" s="155"/>
      <c r="H68" s="155"/>
      <c r="I68" s="155"/>
    </row>
    <row r="69" spans="1:9" ht="18" x14ac:dyDescent="0.25">
      <c r="A69" s="155"/>
      <c r="B69" s="159"/>
      <c r="C69" s="155"/>
      <c r="D69" s="155"/>
      <c r="E69" s="155"/>
      <c r="F69" s="155"/>
      <c r="G69" s="155"/>
      <c r="H69" s="155"/>
      <c r="I69" s="155"/>
    </row>
    <row r="70" spans="1:9" ht="18" x14ac:dyDescent="0.25">
      <c r="A70" s="155"/>
      <c r="B70" s="159"/>
      <c r="C70" s="155"/>
      <c r="D70" s="155"/>
      <c r="E70" s="155"/>
      <c r="F70" s="155"/>
      <c r="G70" s="155"/>
      <c r="H70" s="155"/>
      <c r="I70" s="155"/>
    </row>
    <row r="71" spans="1:9" ht="18" x14ac:dyDescent="0.25">
      <c r="A71" s="155"/>
      <c r="B71" s="159"/>
      <c r="C71" s="155"/>
      <c r="D71" s="155"/>
      <c r="E71" s="155"/>
      <c r="F71" s="155"/>
      <c r="G71" s="155"/>
      <c r="H71" s="155"/>
      <c r="I71" s="155"/>
    </row>
    <row r="72" spans="1:9" ht="18" x14ac:dyDescent="0.25">
      <c r="A72" s="155"/>
      <c r="B72" s="159"/>
      <c r="C72" s="155"/>
      <c r="D72" s="155"/>
      <c r="E72" s="155"/>
      <c r="F72" s="155"/>
      <c r="G72" s="155"/>
      <c r="H72" s="155"/>
      <c r="I72" s="155"/>
    </row>
    <row r="73" spans="1:9" ht="18" x14ac:dyDescent="0.25">
      <c r="A73" s="155"/>
      <c r="B73" s="159"/>
      <c r="C73" s="155"/>
      <c r="D73" s="155"/>
      <c r="E73" s="155"/>
      <c r="F73" s="155"/>
      <c r="G73" s="155"/>
      <c r="H73" s="155"/>
      <c r="I73" s="155"/>
    </row>
    <row r="74" spans="1:9" ht="18" x14ac:dyDescent="0.25">
      <c r="A74" s="155"/>
      <c r="B74" s="159"/>
      <c r="C74" s="155"/>
      <c r="D74" s="155"/>
      <c r="E74" s="155"/>
      <c r="F74" s="155"/>
      <c r="G74" s="155"/>
      <c r="H74" s="155"/>
      <c r="I74" s="155"/>
    </row>
    <row r="75" spans="1:9" ht="18" x14ac:dyDescent="0.25">
      <c r="A75" s="155"/>
      <c r="B75" s="159"/>
      <c r="C75" s="155"/>
      <c r="D75" s="155"/>
      <c r="E75" s="155"/>
      <c r="F75" s="155"/>
      <c r="G75" s="155"/>
      <c r="H75" s="155"/>
      <c r="I75" s="155"/>
    </row>
    <row r="76" spans="1:9" ht="18" x14ac:dyDescent="0.25">
      <c r="A76" s="155"/>
      <c r="B76" s="159"/>
      <c r="C76" s="155"/>
      <c r="D76" s="155"/>
      <c r="E76" s="155"/>
      <c r="F76" s="155"/>
      <c r="G76" s="155"/>
      <c r="H76" s="155"/>
      <c r="I76" s="155"/>
    </row>
    <row r="77" spans="1:9" ht="18" x14ac:dyDescent="0.25">
      <c r="A77" s="155"/>
      <c r="B77" s="159"/>
      <c r="C77" s="155"/>
      <c r="D77" s="155"/>
      <c r="E77" s="155"/>
      <c r="F77" s="155"/>
      <c r="G77" s="155"/>
      <c r="H77" s="155"/>
      <c r="I77" s="155"/>
    </row>
    <row r="78" spans="1:9" ht="18" x14ac:dyDescent="0.25">
      <c r="A78" s="155"/>
      <c r="B78" s="159"/>
      <c r="C78" s="155"/>
      <c r="D78" s="155"/>
      <c r="E78" s="155"/>
      <c r="F78" s="155"/>
      <c r="G78" s="155"/>
      <c r="H78" s="155"/>
      <c r="I78" s="155"/>
    </row>
    <row r="79" spans="1:9" ht="18" x14ac:dyDescent="0.25">
      <c r="A79" s="155"/>
      <c r="B79" s="159"/>
      <c r="C79" s="155"/>
      <c r="D79" s="155"/>
      <c r="E79" s="155"/>
      <c r="F79" s="155"/>
      <c r="G79" s="155"/>
      <c r="H79" s="155"/>
      <c r="I79" s="155"/>
    </row>
    <row r="80" spans="1:9" ht="18" x14ac:dyDescent="0.25">
      <c r="A80" s="155"/>
      <c r="B80" s="159"/>
      <c r="C80" s="155"/>
      <c r="D80" s="155"/>
      <c r="E80" s="155"/>
      <c r="F80" s="155"/>
      <c r="G80" s="155"/>
      <c r="H80" s="155"/>
      <c r="I80" s="155"/>
    </row>
    <row r="81" spans="1:9" ht="18" x14ac:dyDescent="0.25">
      <c r="A81" s="155"/>
      <c r="B81" s="159"/>
      <c r="C81" s="155"/>
      <c r="D81" s="155"/>
      <c r="E81" s="155"/>
      <c r="F81" s="155"/>
      <c r="G81" s="155"/>
      <c r="H81" s="155"/>
      <c r="I81" s="155"/>
    </row>
    <row r="82" spans="1:9" ht="18" x14ac:dyDescent="0.25">
      <c r="A82" s="155"/>
      <c r="B82" s="159"/>
      <c r="C82" s="155"/>
      <c r="D82" s="155"/>
      <c r="E82" s="155"/>
      <c r="F82" s="155"/>
      <c r="G82" s="155"/>
      <c r="H82" s="155"/>
      <c r="I82" s="155"/>
    </row>
    <row r="83" spans="1:9" ht="18" x14ac:dyDescent="0.25">
      <c r="A83" s="155"/>
      <c r="B83" s="159"/>
      <c r="C83" s="155"/>
      <c r="D83" s="155"/>
      <c r="E83" s="155"/>
      <c r="F83" s="155"/>
      <c r="G83" s="155"/>
      <c r="H83" s="155"/>
      <c r="I83" s="155"/>
    </row>
    <row r="84" spans="1:9" ht="18" x14ac:dyDescent="0.25">
      <c r="A84" s="155"/>
      <c r="B84" s="159"/>
      <c r="C84" s="155"/>
      <c r="D84" s="155"/>
      <c r="E84" s="155"/>
      <c r="F84" s="155"/>
      <c r="G84" s="155"/>
      <c r="H84" s="155"/>
      <c r="I84" s="155"/>
    </row>
    <row r="85" spans="1:9" ht="18" x14ac:dyDescent="0.25">
      <c r="A85" s="155"/>
      <c r="B85" s="159"/>
      <c r="C85" s="155"/>
      <c r="D85" s="155"/>
      <c r="E85" s="155"/>
      <c r="F85" s="155"/>
      <c r="G85" s="155"/>
      <c r="H85" s="155"/>
      <c r="I85" s="155"/>
    </row>
    <row r="86" spans="1:9" ht="18" x14ac:dyDescent="0.25">
      <c r="A86" s="155"/>
      <c r="B86" s="159"/>
      <c r="C86" s="155"/>
      <c r="D86" s="155"/>
      <c r="E86" s="155"/>
      <c r="F86" s="155"/>
      <c r="G86" s="155"/>
      <c r="H86" s="155"/>
      <c r="I86" s="155"/>
    </row>
    <row r="87" spans="1:9" ht="18" x14ac:dyDescent="0.25">
      <c r="A87" s="155"/>
      <c r="B87" s="159"/>
      <c r="C87" s="155"/>
      <c r="D87" s="155"/>
      <c r="E87" s="155"/>
      <c r="F87" s="155"/>
      <c r="G87" s="155"/>
      <c r="H87" s="155"/>
      <c r="I87" s="155"/>
    </row>
    <row r="88" spans="1:9" ht="18" x14ac:dyDescent="0.25">
      <c r="A88" s="155"/>
      <c r="B88" s="159"/>
      <c r="C88" s="155"/>
      <c r="D88" s="155"/>
      <c r="E88" s="155"/>
      <c r="F88" s="155"/>
      <c r="G88" s="155"/>
      <c r="H88" s="155"/>
      <c r="I88" s="155"/>
    </row>
    <row r="89" spans="1:9" ht="18" x14ac:dyDescent="0.25">
      <c r="A89" s="155"/>
      <c r="B89" s="159"/>
      <c r="C89" s="155"/>
      <c r="D89" s="155"/>
      <c r="E89" s="155"/>
      <c r="F89" s="155"/>
      <c r="G89" s="155"/>
      <c r="H89" s="155"/>
      <c r="I89" s="155"/>
    </row>
    <row r="90" spans="1:9" ht="18" x14ac:dyDescent="0.25">
      <c r="A90" s="155"/>
      <c r="B90" s="159"/>
      <c r="C90" s="155"/>
      <c r="D90" s="155"/>
      <c r="E90" s="155"/>
      <c r="F90" s="155"/>
      <c r="G90" s="155"/>
      <c r="H90" s="155"/>
      <c r="I90" s="155"/>
    </row>
    <row r="91" spans="1:9" ht="18" x14ac:dyDescent="0.25">
      <c r="A91" s="155"/>
      <c r="B91" s="159"/>
      <c r="C91" s="155"/>
      <c r="D91" s="155"/>
      <c r="E91" s="155"/>
      <c r="F91" s="155"/>
      <c r="G91" s="155"/>
      <c r="H91" s="155"/>
      <c r="I91" s="155"/>
    </row>
    <row r="92" spans="1:9" ht="18" x14ac:dyDescent="0.25">
      <c r="A92" s="155"/>
      <c r="B92" s="159"/>
      <c r="C92" s="155"/>
      <c r="D92" s="155"/>
      <c r="E92" s="155"/>
      <c r="F92" s="155"/>
      <c r="G92" s="155"/>
      <c r="H92" s="155"/>
      <c r="I92" s="155"/>
    </row>
    <row r="93" spans="1:9" ht="18" x14ac:dyDescent="0.25">
      <c r="A93" s="155"/>
      <c r="B93" s="159"/>
      <c r="C93" s="155"/>
      <c r="D93" s="155"/>
      <c r="E93" s="155"/>
      <c r="F93" s="155"/>
      <c r="G93" s="155"/>
      <c r="H93" s="155"/>
      <c r="I93" s="155"/>
    </row>
    <row r="94" spans="1:9" ht="18" x14ac:dyDescent="0.25">
      <c r="A94" s="155"/>
      <c r="B94" s="159"/>
      <c r="C94" s="155"/>
      <c r="D94" s="155"/>
      <c r="E94" s="155"/>
      <c r="F94" s="155"/>
      <c r="G94" s="155"/>
      <c r="H94" s="155"/>
      <c r="I94" s="155"/>
    </row>
    <row r="95" spans="1:9" ht="18" x14ac:dyDescent="0.25">
      <c r="A95" s="155"/>
      <c r="B95" s="159"/>
      <c r="C95" s="155"/>
      <c r="D95" s="155"/>
      <c r="E95" s="155"/>
      <c r="F95" s="155"/>
      <c r="G95" s="155"/>
      <c r="H95" s="155"/>
      <c r="I95" s="155"/>
    </row>
    <row r="96" spans="1:9" ht="18" x14ac:dyDescent="0.25">
      <c r="A96" s="155"/>
      <c r="B96" s="159"/>
      <c r="C96" s="155"/>
      <c r="D96" s="155"/>
      <c r="E96" s="155"/>
      <c r="F96" s="155"/>
      <c r="G96" s="155"/>
      <c r="H96" s="155"/>
      <c r="I96" s="155"/>
    </row>
    <row r="97" spans="1:9" ht="18" x14ac:dyDescent="0.25">
      <c r="A97" s="155"/>
      <c r="B97" s="159"/>
      <c r="C97" s="155"/>
      <c r="D97" s="155"/>
      <c r="E97" s="155"/>
      <c r="F97" s="155"/>
      <c r="G97" s="155"/>
      <c r="H97" s="155"/>
      <c r="I97" s="155"/>
    </row>
    <row r="98" spans="1:9" ht="18" x14ac:dyDescent="0.25">
      <c r="A98" s="155"/>
      <c r="B98" s="159"/>
      <c r="C98" s="155"/>
      <c r="D98" s="155"/>
      <c r="E98" s="155"/>
      <c r="F98" s="155"/>
      <c r="G98" s="155"/>
      <c r="H98" s="155"/>
      <c r="I98" s="155"/>
    </row>
    <row r="99" spans="1:9" ht="18" x14ac:dyDescent="0.25">
      <c r="A99" s="155"/>
      <c r="B99" s="159"/>
      <c r="C99" s="155"/>
      <c r="D99" s="155"/>
      <c r="E99" s="155"/>
      <c r="F99" s="155"/>
      <c r="G99" s="155"/>
      <c r="H99" s="155"/>
      <c r="I99" s="155"/>
    </row>
    <row r="100" spans="1:9" ht="18" x14ac:dyDescent="0.25">
      <c r="A100" s="155"/>
      <c r="B100" s="159"/>
      <c r="C100" s="155"/>
      <c r="D100" s="155"/>
      <c r="E100" s="155"/>
      <c r="F100" s="155"/>
      <c r="G100" s="155"/>
      <c r="H100" s="155"/>
      <c r="I100" s="155"/>
    </row>
    <row r="101" spans="1:9" ht="18" x14ac:dyDescent="0.25">
      <c r="A101" s="155"/>
      <c r="B101" s="159"/>
      <c r="C101" s="155"/>
      <c r="D101" s="155"/>
      <c r="E101" s="155"/>
      <c r="F101" s="155"/>
      <c r="G101" s="155"/>
      <c r="H101" s="155"/>
      <c r="I101" s="155"/>
    </row>
    <row r="102" spans="1:9" ht="18" x14ac:dyDescent="0.25">
      <c r="A102" s="155"/>
      <c r="B102" s="159"/>
      <c r="C102" s="155"/>
      <c r="D102" s="155"/>
      <c r="E102" s="155"/>
      <c r="F102" s="155"/>
      <c r="G102" s="155"/>
      <c r="H102" s="155"/>
      <c r="I102" s="155"/>
    </row>
    <row r="103" spans="1:9" ht="18" x14ac:dyDescent="0.25">
      <c r="A103" s="155"/>
      <c r="B103" s="159"/>
      <c r="C103" s="155"/>
      <c r="D103" s="155"/>
      <c r="E103" s="155"/>
      <c r="F103" s="155"/>
      <c r="G103" s="155"/>
      <c r="H103" s="155"/>
      <c r="I103" s="155"/>
    </row>
    <row r="104" spans="1:9" ht="18" x14ac:dyDescent="0.25">
      <c r="A104" s="155"/>
      <c r="B104" s="159"/>
      <c r="C104" s="155"/>
      <c r="D104" s="155"/>
      <c r="E104" s="155"/>
      <c r="F104" s="155"/>
      <c r="G104" s="155"/>
      <c r="H104" s="155"/>
      <c r="I104" s="155"/>
    </row>
    <row r="105" spans="1:9" ht="18" x14ac:dyDescent="0.25">
      <c r="A105" s="155"/>
      <c r="B105" s="159"/>
      <c r="C105" s="155"/>
      <c r="D105" s="155"/>
      <c r="E105" s="155"/>
      <c r="F105" s="155"/>
      <c r="G105" s="155"/>
      <c r="H105" s="155"/>
      <c r="I105" s="155"/>
    </row>
    <row r="106" spans="1:9" ht="18" x14ac:dyDescent="0.25">
      <c r="A106" s="155"/>
      <c r="B106" s="159"/>
      <c r="C106" s="155"/>
      <c r="D106" s="155"/>
      <c r="E106" s="155"/>
      <c r="F106" s="155"/>
      <c r="G106" s="155"/>
      <c r="H106" s="155"/>
      <c r="I106" s="155"/>
    </row>
    <row r="107" spans="1:9" ht="18" x14ac:dyDescent="0.25">
      <c r="A107" s="155"/>
      <c r="B107" s="159"/>
      <c r="C107" s="155"/>
      <c r="D107" s="155"/>
      <c r="E107" s="155"/>
      <c r="F107" s="155"/>
      <c r="G107" s="155"/>
      <c r="H107" s="155"/>
      <c r="I107" s="155"/>
    </row>
    <row r="108" spans="1:9" ht="18" x14ac:dyDescent="0.25">
      <c r="A108" s="155"/>
      <c r="B108" s="159"/>
      <c r="C108" s="155"/>
      <c r="D108" s="155"/>
      <c r="E108" s="155"/>
      <c r="F108" s="155"/>
      <c r="G108" s="155"/>
      <c r="H108" s="155"/>
      <c r="I108" s="155"/>
    </row>
    <row r="109" spans="1:9" ht="18" x14ac:dyDescent="0.25">
      <c r="A109" s="155"/>
      <c r="B109" s="159"/>
      <c r="C109" s="155"/>
      <c r="D109" s="155"/>
      <c r="E109" s="155"/>
      <c r="F109" s="155"/>
      <c r="G109" s="155"/>
      <c r="H109" s="155"/>
      <c r="I109" s="155"/>
    </row>
    <row r="110" spans="1:9" ht="18" x14ac:dyDescent="0.25">
      <c r="A110" s="155"/>
      <c r="B110" s="159"/>
      <c r="C110" s="155"/>
      <c r="D110" s="155"/>
      <c r="E110" s="155"/>
      <c r="F110" s="155"/>
      <c r="G110" s="155"/>
      <c r="H110" s="155"/>
      <c r="I110" s="155"/>
    </row>
    <row r="111" spans="1:9" ht="18" x14ac:dyDescent="0.25">
      <c r="A111" s="155"/>
      <c r="B111" s="159"/>
      <c r="C111" s="155"/>
      <c r="D111" s="155"/>
      <c r="E111" s="155"/>
      <c r="F111" s="155"/>
      <c r="G111" s="155"/>
      <c r="H111" s="155"/>
      <c r="I111" s="155"/>
    </row>
    <row r="112" spans="1:9" ht="18" x14ac:dyDescent="0.25">
      <c r="A112" s="155"/>
      <c r="B112" s="159"/>
      <c r="C112" s="155"/>
      <c r="D112" s="155"/>
      <c r="E112" s="155"/>
      <c r="F112" s="155"/>
      <c r="G112" s="155"/>
      <c r="H112" s="155"/>
      <c r="I112" s="155"/>
    </row>
    <row r="113" spans="1:9" ht="18" x14ac:dyDescent="0.25">
      <c r="A113" s="155"/>
      <c r="B113" s="159"/>
      <c r="C113" s="155"/>
      <c r="D113" s="155"/>
      <c r="E113" s="155"/>
      <c r="F113" s="155"/>
      <c r="G113" s="155"/>
      <c r="H113" s="155"/>
      <c r="I113" s="155"/>
    </row>
    <row r="114" spans="1:9" ht="18" x14ac:dyDescent="0.25">
      <c r="A114" s="155"/>
      <c r="B114" s="159"/>
      <c r="C114" s="155"/>
      <c r="D114" s="155"/>
      <c r="E114" s="155"/>
      <c r="F114" s="155"/>
      <c r="G114" s="155"/>
      <c r="H114" s="155"/>
      <c r="I114" s="155"/>
    </row>
    <row r="115" spans="1:9" ht="18" x14ac:dyDescent="0.25">
      <c r="A115" s="155"/>
      <c r="B115" s="159"/>
      <c r="C115" s="155"/>
      <c r="D115" s="155"/>
      <c r="E115" s="155"/>
      <c r="F115" s="155"/>
      <c r="G115" s="155"/>
      <c r="H115" s="155"/>
      <c r="I115" s="155"/>
    </row>
    <row r="116" spans="1:9" ht="18" x14ac:dyDescent="0.25">
      <c r="A116" s="155"/>
      <c r="B116" s="159"/>
      <c r="C116" s="155"/>
      <c r="D116" s="155"/>
      <c r="E116" s="155"/>
      <c r="F116" s="155"/>
      <c r="G116" s="155"/>
      <c r="H116" s="155"/>
      <c r="I116" s="155"/>
    </row>
    <row r="117" spans="1:9" ht="18" x14ac:dyDescent="0.25">
      <c r="A117" s="155"/>
      <c r="B117" s="159"/>
      <c r="C117" s="155"/>
      <c r="D117" s="155"/>
      <c r="E117" s="155"/>
      <c r="F117" s="155"/>
      <c r="G117" s="155"/>
      <c r="H117" s="155"/>
      <c r="I117" s="155"/>
    </row>
    <row r="118" spans="1:9" ht="18" x14ac:dyDescent="0.25">
      <c r="A118" s="155"/>
      <c r="B118" s="159"/>
      <c r="C118" s="155"/>
      <c r="D118" s="155"/>
      <c r="E118" s="155"/>
      <c r="F118" s="155"/>
      <c r="G118" s="155"/>
      <c r="H118" s="155"/>
      <c r="I118" s="155"/>
    </row>
    <row r="119" spans="1:9" ht="18" x14ac:dyDescent="0.25">
      <c r="A119" s="155"/>
      <c r="B119" s="159"/>
      <c r="C119" s="155"/>
      <c r="D119" s="155"/>
      <c r="E119" s="155"/>
      <c r="F119" s="155"/>
      <c r="G119" s="155"/>
      <c r="H119" s="155"/>
      <c r="I119" s="155"/>
    </row>
    <row r="120" spans="1:9" ht="18" x14ac:dyDescent="0.25">
      <c r="A120" s="155"/>
      <c r="B120" s="159"/>
      <c r="C120" s="155"/>
      <c r="D120" s="155"/>
      <c r="E120" s="155"/>
      <c r="F120" s="155"/>
      <c r="G120" s="155"/>
      <c r="H120" s="155"/>
      <c r="I120" s="155"/>
    </row>
    <row r="121" spans="1:9" ht="18" x14ac:dyDescent="0.25">
      <c r="A121" s="155"/>
      <c r="B121" s="159"/>
      <c r="C121" s="155"/>
      <c r="D121" s="155"/>
      <c r="E121" s="155"/>
      <c r="F121" s="155"/>
      <c r="G121" s="155"/>
      <c r="H121" s="155"/>
      <c r="I121" s="155"/>
    </row>
    <row r="122" spans="1:9" ht="18" x14ac:dyDescent="0.25">
      <c r="A122" s="155"/>
      <c r="B122" s="159"/>
      <c r="C122" s="155"/>
      <c r="D122" s="155"/>
      <c r="E122" s="155"/>
      <c r="F122" s="155"/>
      <c r="G122" s="155"/>
      <c r="H122" s="155"/>
      <c r="I122" s="155"/>
    </row>
    <row r="123" spans="1:9" ht="18" x14ac:dyDescent="0.25">
      <c r="A123" s="155"/>
      <c r="B123" s="159"/>
      <c r="C123" s="155"/>
      <c r="D123" s="155"/>
      <c r="E123" s="155"/>
      <c r="F123" s="155"/>
      <c r="G123" s="155"/>
      <c r="H123" s="155"/>
      <c r="I123" s="155"/>
    </row>
    <row r="124" spans="1:9" ht="18" x14ac:dyDescent="0.25">
      <c r="A124" s="155"/>
      <c r="B124" s="159"/>
      <c r="C124" s="155"/>
      <c r="D124" s="155"/>
      <c r="E124" s="155"/>
      <c r="F124" s="155"/>
      <c r="G124" s="155"/>
      <c r="H124" s="155"/>
      <c r="I124" s="155"/>
    </row>
    <row r="125" spans="1:9" ht="18" x14ac:dyDescent="0.25">
      <c r="A125" s="155"/>
      <c r="B125" s="159"/>
      <c r="C125" s="155"/>
      <c r="D125" s="155"/>
      <c r="E125" s="155"/>
      <c r="F125" s="155"/>
      <c r="G125" s="155"/>
      <c r="H125" s="155"/>
      <c r="I125" s="155"/>
    </row>
    <row r="126" spans="1:9" ht="18" x14ac:dyDescent="0.25">
      <c r="A126" s="155"/>
      <c r="B126" s="159"/>
      <c r="C126" s="155"/>
      <c r="D126" s="155"/>
      <c r="E126" s="155"/>
      <c r="F126" s="155"/>
      <c r="G126" s="155"/>
      <c r="H126" s="155"/>
      <c r="I126" s="155"/>
    </row>
    <row r="127" spans="1:9" ht="18" x14ac:dyDescent="0.25">
      <c r="A127" s="155"/>
      <c r="B127" s="159"/>
      <c r="C127" s="155"/>
      <c r="D127" s="155"/>
      <c r="E127" s="155"/>
      <c r="F127" s="155"/>
      <c r="G127" s="155"/>
      <c r="H127" s="155"/>
      <c r="I127" s="155"/>
    </row>
    <row r="128" spans="1:9" ht="18" x14ac:dyDescent="0.25">
      <c r="A128" s="155"/>
      <c r="B128" s="159"/>
      <c r="C128" s="155"/>
      <c r="D128" s="155"/>
      <c r="E128" s="155"/>
      <c r="F128" s="155"/>
      <c r="G128" s="155"/>
      <c r="H128" s="155"/>
      <c r="I128" s="155"/>
    </row>
    <row r="129" spans="1:9" ht="18" x14ac:dyDescent="0.25">
      <c r="A129" s="155"/>
      <c r="B129" s="159"/>
      <c r="C129" s="155"/>
      <c r="D129" s="155"/>
      <c r="E129" s="155"/>
      <c r="F129" s="155"/>
      <c r="G129" s="155"/>
      <c r="H129" s="155"/>
      <c r="I129" s="155"/>
    </row>
    <row r="130" spans="1:9" ht="18" x14ac:dyDescent="0.25">
      <c r="A130" s="155"/>
      <c r="B130" s="159"/>
      <c r="C130" s="155"/>
      <c r="D130" s="155"/>
      <c r="E130" s="155"/>
      <c r="F130" s="155"/>
      <c r="G130" s="155"/>
      <c r="H130" s="155"/>
      <c r="I130" s="155"/>
    </row>
    <row r="131" spans="1:9" ht="18" x14ac:dyDescent="0.25">
      <c r="A131" s="155"/>
      <c r="B131" s="159"/>
      <c r="C131" s="155"/>
      <c r="D131" s="155"/>
      <c r="E131" s="155"/>
      <c r="F131" s="155"/>
      <c r="G131" s="155"/>
      <c r="H131" s="155"/>
      <c r="I131" s="155"/>
    </row>
    <row r="132" spans="1:9" ht="18" x14ac:dyDescent="0.25">
      <c r="A132" s="155"/>
      <c r="B132" s="159"/>
      <c r="C132" s="155"/>
      <c r="D132" s="155"/>
      <c r="E132" s="155"/>
      <c r="F132" s="155"/>
      <c r="G132" s="155"/>
      <c r="H132" s="155"/>
      <c r="I132" s="155"/>
    </row>
    <row r="133" spans="1:9" ht="18" x14ac:dyDescent="0.25">
      <c r="A133" s="155"/>
      <c r="B133" s="159"/>
      <c r="C133" s="155"/>
      <c r="D133" s="155"/>
      <c r="E133" s="155"/>
      <c r="F133" s="155"/>
      <c r="G133" s="155"/>
      <c r="H133" s="155"/>
      <c r="I133" s="155"/>
    </row>
    <row r="134" spans="1:9" ht="18" x14ac:dyDescent="0.25">
      <c r="A134" s="155"/>
      <c r="B134" s="159"/>
      <c r="C134" s="155"/>
      <c r="D134" s="155"/>
      <c r="E134" s="155"/>
      <c r="F134" s="155"/>
      <c r="G134" s="155"/>
      <c r="H134" s="155"/>
      <c r="I134" s="155"/>
    </row>
    <row r="135" spans="1:9" ht="18" x14ac:dyDescent="0.25">
      <c r="A135" s="155"/>
      <c r="B135" s="159"/>
      <c r="C135" s="155"/>
      <c r="D135" s="155"/>
      <c r="E135" s="155"/>
      <c r="F135" s="155"/>
      <c r="G135" s="155"/>
      <c r="H135" s="155"/>
      <c r="I135" s="155"/>
    </row>
    <row r="136" spans="1:9" ht="18" x14ac:dyDescent="0.25">
      <c r="A136" s="155"/>
      <c r="B136" s="159"/>
      <c r="C136" s="155"/>
      <c r="D136" s="155"/>
      <c r="E136" s="155"/>
      <c r="F136" s="155"/>
      <c r="G136" s="155"/>
      <c r="H136" s="155"/>
      <c r="I136" s="155"/>
    </row>
    <row r="137" spans="1:9" ht="18" x14ac:dyDescent="0.25">
      <c r="A137" s="155"/>
      <c r="B137" s="159"/>
      <c r="C137" s="155"/>
      <c r="D137" s="155"/>
      <c r="E137" s="155"/>
      <c r="F137" s="155"/>
      <c r="G137" s="155"/>
      <c r="H137" s="155"/>
      <c r="I137" s="155"/>
    </row>
    <row r="138" spans="1:9" ht="18" x14ac:dyDescent="0.25">
      <c r="A138" s="155"/>
      <c r="B138" s="159"/>
      <c r="C138" s="155"/>
      <c r="D138" s="155"/>
      <c r="E138" s="155"/>
      <c r="F138" s="155"/>
      <c r="G138" s="155"/>
      <c r="H138" s="155"/>
      <c r="I138" s="155"/>
    </row>
    <row r="139" spans="1:9" ht="18" x14ac:dyDescent="0.25">
      <c r="A139" s="155"/>
      <c r="B139" s="159"/>
      <c r="C139" s="155"/>
      <c r="D139" s="155"/>
      <c r="E139" s="155"/>
      <c r="F139" s="155"/>
      <c r="G139" s="155"/>
      <c r="H139" s="155"/>
      <c r="I139" s="155"/>
    </row>
    <row r="140" spans="1:9" ht="18" x14ac:dyDescent="0.25">
      <c r="A140" s="155"/>
      <c r="B140" s="159"/>
      <c r="C140" s="155"/>
      <c r="D140" s="155"/>
      <c r="E140" s="155"/>
      <c r="F140" s="155"/>
      <c r="G140" s="155"/>
      <c r="H140" s="155"/>
      <c r="I140" s="155"/>
    </row>
    <row r="141" spans="1:9" ht="18" x14ac:dyDescent="0.25">
      <c r="A141" s="155"/>
      <c r="B141" s="159"/>
      <c r="C141" s="155"/>
      <c r="D141" s="155"/>
      <c r="E141" s="155"/>
      <c r="F141" s="155"/>
      <c r="G141" s="155"/>
      <c r="H141" s="155"/>
      <c r="I141" s="155"/>
    </row>
    <row r="142" spans="1:9" ht="18" x14ac:dyDescent="0.25">
      <c r="A142" s="155"/>
      <c r="B142" s="159"/>
      <c r="C142" s="155"/>
      <c r="D142" s="155"/>
      <c r="E142" s="155"/>
      <c r="F142" s="155"/>
      <c r="G142" s="155"/>
      <c r="H142" s="155"/>
      <c r="I142" s="155"/>
    </row>
    <row r="143" spans="1:9" ht="18" x14ac:dyDescent="0.25">
      <c r="A143" s="155"/>
      <c r="B143" s="159"/>
      <c r="C143" s="155"/>
      <c r="D143" s="155"/>
      <c r="E143" s="155"/>
      <c r="F143" s="155"/>
      <c r="G143" s="155"/>
      <c r="H143" s="155"/>
      <c r="I143" s="155"/>
    </row>
    <row r="144" spans="1:9" ht="18" x14ac:dyDescent="0.25">
      <c r="A144" s="155"/>
      <c r="B144" s="159"/>
      <c r="C144" s="155"/>
      <c r="D144" s="155"/>
      <c r="E144" s="155"/>
      <c r="F144" s="155"/>
      <c r="G144" s="155"/>
      <c r="H144" s="155"/>
      <c r="I144" s="155"/>
    </row>
    <row r="145" spans="1:9" ht="18" x14ac:dyDescent="0.25">
      <c r="A145" s="155"/>
      <c r="B145" s="159"/>
      <c r="C145" s="155"/>
      <c r="D145" s="155"/>
      <c r="E145" s="155"/>
      <c r="F145" s="155"/>
      <c r="G145" s="155"/>
      <c r="H145" s="155"/>
      <c r="I145" s="155"/>
    </row>
    <row r="146" spans="1:9" ht="18" x14ac:dyDescent="0.25">
      <c r="A146" s="155"/>
      <c r="B146" s="159"/>
      <c r="C146" s="155"/>
      <c r="D146" s="155"/>
      <c r="E146" s="155"/>
      <c r="F146" s="155"/>
      <c r="G146" s="155"/>
      <c r="H146" s="155"/>
      <c r="I146" s="155"/>
    </row>
    <row r="147" spans="1:9" ht="18" x14ac:dyDescent="0.25">
      <c r="A147" s="155"/>
      <c r="B147" s="159"/>
      <c r="C147" s="155"/>
      <c r="D147" s="155"/>
      <c r="E147" s="155"/>
      <c r="F147" s="155"/>
      <c r="G147" s="155"/>
      <c r="H147" s="155"/>
      <c r="I147" s="155"/>
    </row>
    <row r="148" spans="1:9" ht="18" x14ac:dyDescent="0.25">
      <c r="A148" s="155"/>
      <c r="B148" s="159"/>
      <c r="C148" s="155"/>
      <c r="D148" s="155"/>
      <c r="E148" s="155"/>
      <c r="F148" s="155"/>
      <c r="G148" s="155"/>
      <c r="H148" s="155"/>
      <c r="I148" s="155"/>
    </row>
    <row r="149" spans="1:9" ht="18" x14ac:dyDescent="0.25">
      <c r="A149" s="155"/>
      <c r="B149" s="159"/>
      <c r="C149" s="155"/>
      <c r="D149" s="155"/>
      <c r="E149" s="155"/>
      <c r="F149" s="155"/>
      <c r="G149" s="155"/>
      <c r="H149" s="155"/>
      <c r="I149" s="155"/>
    </row>
    <row r="150" spans="1:9" ht="18" x14ac:dyDescent="0.25">
      <c r="A150" s="155"/>
      <c r="B150" s="159"/>
      <c r="C150" s="155"/>
      <c r="D150" s="155"/>
      <c r="E150" s="155"/>
      <c r="F150" s="155"/>
      <c r="G150" s="155"/>
      <c r="H150" s="155"/>
      <c r="I150" s="155"/>
    </row>
    <row r="151" spans="1:9" ht="18" x14ac:dyDescent="0.25">
      <c r="A151" s="155"/>
      <c r="B151" s="159"/>
      <c r="C151" s="155"/>
      <c r="D151" s="155"/>
      <c r="E151" s="155"/>
      <c r="F151" s="155"/>
      <c r="G151" s="155"/>
      <c r="H151" s="155"/>
      <c r="I151" s="155"/>
    </row>
    <row r="152" spans="1:9" ht="18" x14ac:dyDescent="0.25">
      <c r="A152" s="155"/>
      <c r="B152" s="159"/>
      <c r="C152" s="155"/>
      <c r="D152" s="155"/>
      <c r="E152" s="155"/>
      <c r="F152" s="155"/>
      <c r="G152" s="155"/>
      <c r="H152" s="155"/>
      <c r="I152" s="155"/>
    </row>
    <row r="153" spans="1:9" ht="18" x14ac:dyDescent="0.25">
      <c r="A153" s="155"/>
      <c r="B153" s="159"/>
      <c r="C153" s="155"/>
      <c r="D153" s="155"/>
      <c r="E153" s="155"/>
      <c r="F153" s="155"/>
      <c r="G153" s="155"/>
      <c r="H153" s="155"/>
      <c r="I153" s="155"/>
    </row>
    <row r="154" spans="1:9" ht="18" x14ac:dyDescent="0.25">
      <c r="A154" s="155"/>
      <c r="B154" s="159"/>
      <c r="C154" s="155"/>
      <c r="D154" s="155"/>
      <c r="E154" s="155"/>
      <c r="F154" s="155"/>
      <c r="G154" s="155"/>
      <c r="H154" s="155"/>
      <c r="I154" s="155"/>
    </row>
    <row r="155" spans="1:9" ht="18" x14ac:dyDescent="0.25">
      <c r="A155" s="155"/>
      <c r="B155" s="159"/>
      <c r="C155" s="155"/>
      <c r="D155" s="155"/>
      <c r="E155" s="155"/>
      <c r="F155" s="155"/>
      <c r="G155" s="155"/>
      <c r="H155" s="155"/>
      <c r="I155" s="155"/>
    </row>
    <row r="156" spans="1:9" ht="18" x14ac:dyDescent="0.25">
      <c r="A156" s="155"/>
      <c r="B156" s="159"/>
      <c r="C156" s="155"/>
      <c r="D156" s="155"/>
      <c r="E156" s="155"/>
      <c r="F156" s="155"/>
      <c r="G156" s="155"/>
      <c r="H156" s="155"/>
      <c r="I156" s="155"/>
    </row>
    <row r="157" spans="1:9" ht="18" x14ac:dyDescent="0.25">
      <c r="A157" s="155"/>
      <c r="B157" s="159"/>
      <c r="C157" s="155"/>
      <c r="D157" s="155"/>
      <c r="E157" s="155"/>
      <c r="F157" s="155"/>
      <c r="G157" s="155"/>
      <c r="H157" s="155"/>
      <c r="I157" s="155"/>
    </row>
    <row r="158" spans="1:9" ht="18" x14ac:dyDescent="0.25">
      <c r="A158" s="155"/>
      <c r="B158" s="159"/>
      <c r="C158" s="155"/>
      <c r="D158" s="155"/>
      <c r="E158" s="155"/>
      <c r="F158" s="155"/>
      <c r="G158" s="155"/>
      <c r="H158" s="155"/>
      <c r="I158" s="155"/>
    </row>
    <row r="159" spans="1:9" ht="18" x14ac:dyDescent="0.25">
      <c r="A159" s="155"/>
      <c r="B159" s="159"/>
      <c r="C159" s="155"/>
      <c r="D159" s="155"/>
      <c r="E159" s="155"/>
      <c r="F159" s="155"/>
      <c r="G159" s="155"/>
      <c r="H159" s="155"/>
      <c r="I159" s="155"/>
    </row>
    <row r="160" spans="1:9" ht="18" x14ac:dyDescent="0.25">
      <c r="A160" s="155"/>
      <c r="B160" s="159"/>
      <c r="C160" s="155"/>
      <c r="D160" s="155"/>
      <c r="E160" s="155"/>
      <c r="F160" s="155"/>
      <c r="G160" s="155"/>
      <c r="H160" s="155"/>
      <c r="I160" s="155"/>
    </row>
    <row r="161" spans="1:9" ht="18" x14ac:dyDescent="0.25">
      <c r="A161" s="155"/>
      <c r="B161" s="159"/>
      <c r="C161" s="155"/>
      <c r="D161" s="155"/>
      <c r="E161" s="155"/>
      <c r="F161" s="155"/>
      <c r="G161" s="155"/>
      <c r="H161" s="155"/>
      <c r="I161" s="155"/>
    </row>
    <row r="162" spans="1:9" ht="18" x14ac:dyDescent="0.25">
      <c r="A162" s="155"/>
      <c r="B162" s="159"/>
      <c r="C162" s="155"/>
      <c r="D162" s="155"/>
      <c r="E162" s="155"/>
      <c r="F162" s="155"/>
      <c r="G162" s="155"/>
      <c r="H162" s="155"/>
      <c r="I162" s="155"/>
    </row>
    <row r="163" spans="1:9" ht="18" x14ac:dyDescent="0.25">
      <c r="A163" s="155"/>
      <c r="B163" s="159"/>
      <c r="C163" s="155"/>
      <c r="D163" s="155"/>
      <c r="E163" s="155"/>
      <c r="F163" s="155"/>
      <c r="G163" s="155"/>
      <c r="H163" s="155"/>
      <c r="I163" s="155"/>
    </row>
    <row r="164" spans="1:9" ht="18" x14ac:dyDescent="0.25">
      <c r="A164" s="155"/>
      <c r="B164" s="159"/>
      <c r="C164" s="155"/>
      <c r="D164" s="155"/>
      <c r="E164" s="155"/>
      <c r="F164" s="155"/>
      <c r="G164" s="155"/>
      <c r="H164" s="155"/>
      <c r="I164" s="155"/>
    </row>
    <row r="165" spans="1:9" ht="18" x14ac:dyDescent="0.25">
      <c r="A165" s="155"/>
      <c r="B165" s="159"/>
      <c r="C165" s="155"/>
      <c r="D165" s="155"/>
      <c r="E165" s="155"/>
      <c r="F165" s="155"/>
      <c r="G165" s="155"/>
      <c r="H165" s="155"/>
      <c r="I165" s="155"/>
    </row>
    <row r="166" spans="1:9" ht="18" x14ac:dyDescent="0.25">
      <c r="A166" s="155"/>
      <c r="B166" s="159"/>
      <c r="C166" s="155"/>
      <c r="D166" s="155"/>
      <c r="E166" s="155"/>
      <c r="F166" s="155"/>
      <c r="G166" s="155"/>
      <c r="H166" s="155"/>
      <c r="I166" s="155"/>
    </row>
    <row r="167" spans="1:9" ht="18" x14ac:dyDescent="0.25">
      <c r="A167" s="155"/>
      <c r="B167" s="159"/>
      <c r="C167" s="155"/>
      <c r="D167" s="155"/>
      <c r="E167" s="155"/>
      <c r="F167" s="155"/>
      <c r="G167" s="155"/>
      <c r="H167" s="155"/>
      <c r="I167" s="155"/>
    </row>
    <row r="168" spans="1:9" ht="18" x14ac:dyDescent="0.25">
      <c r="A168" s="155"/>
      <c r="B168" s="159"/>
      <c r="C168" s="155"/>
      <c r="D168" s="155"/>
      <c r="E168" s="155"/>
      <c r="F168" s="155"/>
      <c r="G168" s="155"/>
      <c r="H168" s="155"/>
      <c r="I168" s="155"/>
    </row>
    <row r="169" spans="1:9" ht="18" x14ac:dyDescent="0.25">
      <c r="A169" s="155"/>
      <c r="B169" s="159"/>
      <c r="C169" s="155"/>
      <c r="D169" s="155"/>
      <c r="E169" s="155"/>
      <c r="F169" s="155"/>
      <c r="G169" s="155"/>
      <c r="H169" s="155"/>
      <c r="I169" s="155"/>
    </row>
    <row r="170" spans="1:9" ht="18" x14ac:dyDescent="0.25">
      <c r="A170" s="155"/>
      <c r="B170" s="159"/>
      <c r="C170" s="155"/>
      <c r="D170" s="155"/>
      <c r="E170" s="155"/>
      <c r="F170" s="155"/>
      <c r="G170" s="155"/>
      <c r="H170" s="155"/>
      <c r="I170" s="155"/>
    </row>
    <row r="171" spans="1:9" ht="18" x14ac:dyDescent="0.25">
      <c r="A171" s="155"/>
      <c r="B171" s="159"/>
      <c r="C171" s="155"/>
      <c r="D171" s="155"/>
      <c r="E171" s="155"/>
      <c r="F171" s="155"/>
      <c r="G171" s="155"/>
      <c r="H171" s="155"/>
      <c r="I171" s="155"/>
    </row>
    <row r="172" spans="1:9" ht="18" x14ac:dyDescent="0.25">
      <c r="A172" s="155"/>
      <c r="B172" s="159"/>
      <c r="C172" s="155"/>
      <c r="D172" s="155"/>
      <c r="E172" s="155"/>
      <c r="F172" s="155"/>
      <c r="G172" s="155"/>
      <c r="H172" s="155"/>
      <c r="I172" s="155"/>
    </row>
    <row r="173" spans="1:9" ht="18" x14ac:dyDescent="0.25">
      <c r="A173" s="155"/>
      <c r="B173" s="159"/>
      <c r="C173" s="155"/>
      <c r="D173" s="155"/>
      <c r="E173" s="155"/>
      <c r="F173" s="155"/>
      <c r="G173" s="155"/>
      <c r="H173" s="155"/>
      <c r="I173" s="155"/>
    </row>
    <row r="174" spans="1:9" ht="18" x14ac:dyDescent="0.25">
      <c r="A174" s="155"/>
      <c r="B174" s="159"/>
      <c r="C174" s="155"/>
      <c r="D174" s="155"/>
      <c r="E174" s="155"/>
      <c r="F174" s="155"/>
      <c r="G174" s="155"/>
      <c r="H174" s="155"/>
      <c r="I174" s="155"/>
    </row>
    <row r="175" spans="1:9" ht="18" x14ac:dyDescent="0.25">
      <c r="A175" s="155"/>
      <c r="B175" s="159"/>
      <c r="C175" s="155"/>
      <c r="D175" s="155"/>
      <c r="E175" s="155"/>
      <c r="F175" s="155"/>
      <c r="G175" s="155"/>
      <c r="H175" s="155"/>
      <c r="I175" s="155"/>
    </row>
    <row r="176" spans="1:9" ht="18" x14ac:dyDescent="0.25">
      <c r="A176" s="155"/>
      <c r="B176" s="159"/>
      <c r="C176" s="155"/>
      <c r="D176" s="155"/>
      <c r="E176" s="155"/>
      <c r="F176" s="155"/>
      <c r="G176" s="155"/>
      <c r="H176" s="155"/>
      <c r="I176" s="155"/>
    </row>
    <row r="177" spans="1:9" ht="18" x14ac:dyDescent="0.25">
      <c r="A177" s="155"/>
      <c r="B177" s="159"/>
      <c r="C177" s="155"/>
      <c r="D177" s="155"/>
      <c r="E177" s="155"/>
      <c r="F177" s="155"/>
      <c r="G177" s="155"/>
      <c r="H177" s="155"/>
      <c r="I177" s="155"/>
    </row>
    <row r="178" spans="1:9" ht="18" x14ac:dyDescent="0.25">
      <c r="A178" s="155"/>
      <c r="B178" s="159"/>
      <c r="C178" s="155"/>
      <c r="D178" s="155"/>
      <c r="E178" s="155"/>
      <c r="F178" s="155"/>
      <c r="G178" s="155"/>
      <c r="H178" s="155"/>
      <c r="I178" s="155"/>
    </row>
    <row r="179" spans="1:9" ht="18" x14ac:dyDescent="0.25">
      <c r="A179" s="155"/>
      <c r="B179" s="159"/>
      <c r="C179" s="155"/>
      <c r="D179" s="155"/>
      <c r="E179" s="155"/>
      <c r="F179" s="155"/>
      <c r="G179" s="155"/>
      <c r="H179" s="155"/>
      <c r="I179" s="155"/>
    </row>
    <row r="180" spans="1:9" ht="18" x14ac:dyDescent="0.25">
      <c r="A180" s="155"/>
      <c r="B180" s="159"/>
      <c r="C180" s="155"/>
      <c r="D180" s="155"/>
      <c r="E180" s="155"/>
      <c r="F180" s="155"/>
      <c r="G180" s="155"/>
      <c r="H180" s="155"/>
      <c r="I180" s="155"/>
    </row>
    <row r="181" spans="1:9" ht="18" x14ac:dyDescent="0.25">
      <c r="A181" s="155"/>
      <c r="B181" s="159"/>
      <c r="C181" s="155"/>
      <c r="D181" s="155"/>
      <c r="E181" s="155"/>
      <c r="F181" s="155"/>
      <c r="G181" s="155"/>
      <c r="H181" s="155"/>
      <c r="I181" s="155"/>
    </row>
    <row r="182" spans="1:9" ht="18" x14ac:dyDescent="0.25">
      <c r="A182" s="155"/>
      <c r="B182" s="159"/>
      <c r="C182" s="155"/>
      <c r="D182" s="155"/>
      <c r="E182" s="155"/>
      <c r="F182" s="155"/>
      <c r="G182" s="155"/>
      <c r="H182" s="155"/>
      <c r="I182" s="155"/>
    </row>
    <row r="183" spans="1:9" ht="18" x14ac:dyDescent="0.25">
      <c r="A183" s="155"/>
      <c r="B183" s="159"/>
      <c r="C183" s="155"/>
      <c r="D183" s="155"/>
      <c r="E183" s="155"/>
      <c r="F183" s="155"/>
      <c r="G183" s="155"/>
      <c r="H183" s="155"/>
      <c r="I183" s="155"/>
    </row>
    <row r="184" spans="1:9" ht="18" x14ac:dyDescent="0.25">
      <c r="A184" s="155"/>
      <c r="B184" s="159"/>
      <c r="C184" s="155"/>
      <c r="D184" s="155"/>
      <c r="E184" s="155"/>
      <c r="F184" s="155"/>
      <c r="G184" s="155"/>
      <c r="H184" s="155"/>
      <c r="I184" s="155"/>
    </row>
    <row r="185" spans="1:9" ht="18" x14ac:dyDescent="0.25">
      <c r="A185" s="155"/>
      <c r="B185" s="159"/>
      <c r="C185" s="155"/>
      <c r="D185" s="155"/>
      <c r="E185" s="155"/>
      <c r="F185" s="155"/>
      <c r="G185" s="155"/>
      <c r="H185" s="155"/>
      <c r="I185" s="155"/>
    </row>
    <row r="186" spans="1:9" ht="18" x14ac:dyDescent="0.25">
      <c r="A186" s="155"/>
      <c r="B186" s="159"/>
      <c r="C186" s="155"/>
      <c r="D186" s="155"/>
      <c r="E186" s="155"/>
      <c r="F186" s="155"/>
      <c r="G186" s="155"/>
      <c r="H186" s="155"/>
      <c r="I186" s="155"/>
    </row>
    <row r="187" spans="1:9" ht="18" x14ac:dyDescent="0.25">
      <c r="A187" s="155"/>
      <c r="B187" s="159"/>
      <c r="C187" s="155"/>
      <c r="D187" s="155"/>
      <c r="E187" s="155"/>
      <c r="F187" s="155"/>
      <c r="G187" s="155"/>
      <c r="H187" s="155"/>
      <c r="I187" s="155"/>
    </row>
    <row r="188" spans="1:9" ht="18" x14ac:dyDescent="0.25">
      <c r="A188" s="155"/>
      <c r="B188" s="159"/>
      <c r="C188" s="155"/>
      <c r="D188" s="155"/>
      <c r="E188" s="155"/>
      <c r="F188" s="155"/>
      <c r="G188" s="155"/>
      <c r="H188" s="155"/>
      <c r="I188" s="155"/>
    </row>
    <row r="189" spans="1:9" ht="18" x14ac:dyDescent="0.25">
      <c r="A189" s="155"/>
      <c r="B189" s="159"/>
      <c r="C189" s="155"/>
      <c r="D189" s="155"/>
      <c r="E189" s="155"/>
      <c r="F189" s="155"/>
      <c r="G189" s="155"/>
      <c r="H189" s="155"/>
      <c r="I189" s="155"/>
    </row>
    <row r="190" spans="1:9" ht="18" x14ac:dyDescent="0.25">
      <c r="A190" s="155"/>
      <c r="B190" s="159"/>
      <c r="C190" s="155"/>
      <c r="D190" s="155"/>
      <c r="E190" s="155"/>
      <c r="F190" s="155"/>
      <c r="G190" s="155"/>
      <c r="H190" s="155"/>
      <c r="I190" s="155"/>
    </row>
    <row r="191" spans="1:9" ht="18" x14ac:dyDescent="0.25">
      <c r="A191" s="155"/>
      <c r="B191" s="159"/>
      <c r="C191" s="155"/>
      <c r="D191" s="155"/>
      <c r="E191" s="155"/>
      <c r="F191" s="155"/>
      <c r="G191" s="155"/>
      <c r="H191" s="155"/>
      <c r="I191" s="155"/>
    </row>
    <row r="192" spans="1:9" ht="18" x14ac:dyDescent="0.25">
      <c r="A192" s="155"/>
      <c r="B192" s="159"/>
      <c r="C192" s="155"/>
      <c r="D192" s="155"/>
      <c r="E192" s="155"/>
      <c r="F192" s="155"/>
      <c r="G192" s="155"/>
      <c r="H192" s="155"/>
      <c r="I192" s="155"/>
    </row>
    <row r="193" spans="1:9" ht="18" x14ac:dyDescent="0.25">
      <c r="A193" s="155"/>
      <c r="B193" s="159"/>
      <c r="C193" s="155"/>
      <c r="D193" s="155"/>
      <c r="E193" s="155"/>
      <c r="F193" s="155"/>
      <c r="G193" s="155"/>
      <c r="H193" s="155"/>
      <c r="I193" s="155"/>
    </row>
    <row r="194" spans="1:9" ht="18" x14ac:dyDescent="0.25">
      <c r="A194" s="155"/>
      <c r="B194" s="159"/>
      <c r="C194" s="155"/>
      <c r="D194" s="155"/>
      <c r="E194" s="155"/>
      <c r="F194" s="155"/>
      <c r="G194" s="155"/>
      <c r="H194" s="155"/>
      <c r="I194" s="155"/>
    </row>
    <row r="195" spans="1:9" ht="18" x14ac:dyDescent="0.25">
      <c r="A195" s="155"/>
      <c r="B195" s="159"/>
      <c r="C195" s="155"/>
      <c r="D195" s="155"/>
      <c r="E195" s="155"/>
      <c r="F195" s="155"/>
      <c r="G195" s="155"/>
      <c r="H195" s="155"/>
      <c r="I195" s="155"/>
    </row>
    <row r="196" spans="1:9" ht="18" x14ac:dyDescent="0.25">
      <c r="A196" s="155"/>
      <c r="B196" s="159"/>
      <c r="C196" s="155"/>
      <c r="D196" s="155"/>
      <c r="E196" s="155"/>
      <c r="F196" s="155"/>
      <c r="G196" s="155"/>
      <c r="H196" s="155"/>
      <c r="I196" s="155"/>
    </row>
    <row r="197" spans="1:9" ht="18" x14ac:dyDescent="0.25">
      <c r="A197" s="155"/>
      <c r="B197" s="159"/>
      <c r="C197" s="155"/>
      <c r="D197" s="155"/>
      <c r="E197" s="155"/>
      <c r="F197" s="155"/>
      <c r="G197" s="155"/>
      <c r="H197" s="155"/>
      <c r="I197" s="155"/>
    </row>
    <row r="198" spans="1:9" ht="18" x14ac:dyDescent="0.25">
      <c r="A198" s="155"/>
      <c r="B198" s="159"/>
      <c r="C198" s="155"/>
      <c r="D198" s="155"/>
      <c r="E198" s="155"/>
      <c r="F198" s="155"/>
      <c r="G198" s="155"/>
      <c r="H198" s="155"/>
      <c r="I198" s="155"/>
    </row>
    <row r="199" spans="1:9" ht="18" x14ac:dyDescent="0.25">
      <c r="A199" s="155"/>
      <c r="B199" s="159"/>
      <c r="C199" s="155"/>
      <c r="D199" s="155"/>
      <c r="E199" s="155"/>
      <c r="F199" s="155"/>
      <c r="G199" s="155"/>
      <c r="H199" s="155"/>
      <c r="I199" s="155"/>
    </row>
    <row r="200" spans="1:9" ht="18" x14ac:dyDescent="0.25">
      <c r="A200" s="155"/>
      <c r="B200" s="159"/>
      <c r="C200" s="155"/>
      <c r="D200" s="155"/>
      <c r="E200" s="155"/>
      <c r="F200" s="155"/>
      <c r="G200" s="155"/>
      <c r="H200" s="155"/>
      <c r="I200" s="155"/>
    </row>
    <row r="201" spans="1:9" x14ac:dyDescent="0.2">
      <c r="B201" s="7"/>
    </row>
    <row r="202" spans="1:9" x14ac:dyDescent="0.2">
      <c r="B202" s="7"/>
    </row>
    <row r="203" spans="1:9" x14ac:dyDescent="0.2">
      <c r="B203" s="7"/>
    </row>
    <row r="204" spans="1:9" x14ac:dyDescent="0.2">
      <c r="B204" s="7"/>
    </row>
    <row r="205" spans="1:9" x14ac:dyDescent="0.2">
      <c r="B205" s="7"/>
    </row>
    <row r="206" spans="1:9" x14ac:dyDescent="0.2">
      <c r="B206" s="7"/>
    </row>
    <row r="207" spans="1:9" x14ac:dyDescent="0.2">
      <c r="B207" s="7"/>
    </row>
    <row r="208" spans="1:9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</sheetData>
  <mergeCells count="17"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  <mergeCell ref="A23:I23"/>
    <mergeCell ref="A33:F33"/>
    <mergeCell ref="A35:I35"/>
    <mergeCell ref="A10:I10"/>
    <mergeCell ref="A11:I11"/>
    <mergeCell ref="A17:I17"/>
    <mergeCell ref="A22:I22"/>
  </mergeCells>
  <phoneticPr fontId="14" type="noConversion"/>
  <printOptions horizontalCentered="1"/>
  <pageMargins left="0.39370078740157483" right="0.39370078740157483" top="1.7716535433070868" bottom="0.39370078740157483" header="0" footer="0"/>
  <pageSetup paperSize="9" scale="37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workbookViewId="0">
      <selection activeCell="F6" sqref="F6"/>
    </sheetView>
  </sheetViews>
  <sheetFormatPr defaultRowHeight="12.75" x14ac:dyDescent="0.2"/>
  <cols>
    <col min="1" max="1" width="5.5703125" customWidth="1"/>
    <col min="2" max="2" width="43.28515625" customWidth="1"/>
    <col min="3" max="3" width="41.5703125" customWidth="1"/>
    <col min="4" max="4" width="23.42578125" customWidth="1"/>
    <col min="5" max="5" width="22.42578125" customWidth="1"/>
    <col min="6" max="6" width="21.28515625" customWidth="1"/>
    <col min="7" max="7" width="18.7109375" customWidth="1"/>
    <col min="8" max="8" width="38.140625" customWidth="1"/>
  </cols>
  <sheetData>
    <row r="1" spans="1:9" ht="26.25" customHeight="1" x14ac:dyDescent="0.2">
      <c r="G1" s="15"/>
      <c r="H1" s="43" t="s">
        <v>159</v>
      </c>
      <c r="I1" s="11"/>
    </row>
    <row r="3" spans="1:9" ht="76.5" customHeight="1" x14ac:dyDescent="0.2">
      <c r="A3" s="485" t="s">
        <v>224</v>
      </c>
      <c r="B3" s="485"/>
      <c r="C3" s="485"/>
      <c r="D3" s="485"/>
      <c r="E3" s="485"/>
      <c r="F3" s="485"/>
      <c r="G3" s="485"/>
      <c r="H3" s="485"/>
    </row>
    <row r="4" spans="1:9" ht="29.25" customHeight="1" x14ac:dyDescent="0.2">
      <c r="A4" s="12"/>
      <c r="B4" s="12"/>
      <c r="C4" s="12"/>
      <c r="D4" s="13"/>
      <c r="E4" s="13"/>
      <c r="F4" s="13"/>
      <c r="G4" s="13"/>
    </row>
    <row r="5" spans="1:9" ht="111" customHeight="1" x14ac:dyDescent="0.2">
      <c r="A5" s="37" t="s">
        <v>151</v>
      </c>
      <c r="B5" s="37" t="s">
        <v>152</v>
      </c>
      <c r="C5" s="37" t="s">
        <v>153</v>
      </c>
      <c r="D5" s="37" t="s">
        <v>157</v>
      </c>
      <c r="E5" s="37" t="s">
        <v>154</v>
      </c>
      <c r="F5" s="37" t="s">
        <v>259</v>
      </c>
      <c r="G5" s="37" t="s">
        <v>155</v>
      </c>
      <c r="H5" s="37" t="s">
        <v>156</v>
      </c>
    </row>
    <row r="6" spans="1:9" s="103" customFormat="1" ht="111" customHeight="1" x14ac:dyDescent="0.2">
      <c r="A6" s="115">
        <v>2</v>
      </c>
      <c r="B6" s="170" t="s">
        <v>243</v>
      </c>
      <c r="C6" s="169" t="s">
        <v>264</v>
      </c>
      <c r="D6" s="169" t="s">
        <v>223</v>
      </c>
      <c r="E6" s="169"/>
      <c r="F6" s="170">
        <v>81.900000000000006</v>
      </c>
      <c r="G6" s="170"/>
      <c r="H6" s="115" t="s">
        <v>269</v>
      </c>
    </row>
    <row r="7" spans="1:9" s="103" customFormat="1" ht="111" customHeight="1" x14ac:dyDescent="0.2">
      <c r="A7" s="115">
        <v>3</v>
      </c>
      <c r="B7" s="170" t="s">
        <v>257</v>
      </c>
      <c r="C7" s="169" t="s">
        <v>258</v>
      </c>
      <c r="D7" s="169" t="s">
        <v>267</v>
      </c>
      <c r="E7" s="170"/>
      <c r="F7" s="170">
        <v>39.799999999999997</v>
      </c>
      <c r="G7" s="170">
        <v>0</v>
      </c>
      <c r="H7" s="115" t="s">
        <v>269</v>
      </c>
    </row>
    <row r="8" spans="1:9" s="103" customFormat="1" ht="111" customHeight="1" x14ac:dyDescent="0.2">
      <c r="A8" s="115">
        <v>4</v>
      </c>
      <c r="B8" s="115" t="s">
        <v>260</v>
      </c>
      <c r="C8" s="115" t="s">
        <v>261</v>
      </c>
      <c r="D8" s="169" t="s">
        <v>267</v>
      </c>
      <c r="E8" s="115"/>
      <c r="F8" s="284">
        <v>19</v>
      </c>
      <c r="G8" s="115"/>
      <c r="H8" s="115" t="s">
        <v>269</v>
      </c>
    </row>
    <row r="9" spans="1:9" s="103" customFormat="1" ht="84.75" customHeight="1" x14ac:dyDescent="0.25">
      <c r="A9" s="171">
        <v>8</v>
      </c>
      <c r="B9" s="170" t="s">
        <v>265</v>
      </c>
      <c r="C9" s="169" t="s">
        <v>266</v>
      </c>
      <c r="D9" s="169" t="s">
        <v>267</v>
      </c>
      <c r="E9" s="169"/>
      <c r="F9" s="170">
        <v>23.5</v>
      </c>
      <c r="G9" s="170"/>
      <c r="H9" s="115" t="s">
        <v>268</v>
      </c>
    </row>
    <row r="10" spans="1:9" s="103" customFormat="1" ht="84.75" customHeight="1" x14ac:dyDescent="0.25">
      <c r="A10" s="171"/>
      <c r="B10" s="170"/>
      <c r="C10" s="169"/>
      <c r="D10" s="169"/>
      <c r="E10" s="170"/>
      <c r="F10" s="170"/>
      <c r="G10" s="170"/>
      <c r="H10" s="115"/>
    </row>
    <row r="11" spans="1:9" s="103" customFormat="1" ht="84.75" customHeight="1" x14ac:dyDescent="0.25">
      <c r="A11" s="171">
        <v>9</v>
      </c>
      <c r="B11" s="170"/>
      <c r="C11" s="169"/>
      <c r="D11" s="169"/>
      <c r="E11" s="170"/>
      <c r="F11" s="170"/>
      <c r="G11" s="170"/>
      <c r="H11" s="115"/>
    </row>
    <row r="12" spans="1:9" ht="27.75" customHeight="1" x14ac:dyDescent="0.35">
      <c r="A12" s="486" t="s">
        <v>97</v>
      </c>
      <c r="B12" s="486"/>
      <c r="C12" s="486"/>
      <c r="D12" s="486"/>
      <c r="E12" s="36"/>
      <c r="F12" s="285">
        <f>SUM(F6:F11)</f>
        <v>164.2</v>
      </c>
      <c r="G12" s="14"/>
      <c r="H12" s="14"/>
    </row>
  </sheetData>
  <mergeCells count="2">
    <mergeCell ref="A3:H3"/>
    <mergeCell ref="A12:D12"/>
  </mergeCells>
  <printOptions horizontalCentered="1"/>
  <pageMargins left="0.31496062992125984" right="0.31496062992125984" top="0.59055118110236227" bottom="0.35433070866141736" header="0.31496062992125984" footer="0.31496062992125984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75" zoomScaleNormal="75" workbookViewId="0">
      <selection activeCell="A17" sqref="A17:N17"/>
    </sheetView>
  </sheetViews>
  <sheetFormatPr defaultRowHeight="12.75" x14ac:dyDescent="0.2"/>
  <sheetData>
    <row r="1" spans="1:14" ht="18.75" x14ac:dyDescent="0.2">
      <c r="L1" s="488" t="s">
        <v>195</v>
      </c>
      <c r="M1" s="488"/>
      <c r="N1" s="488"/>
    </row>
    <row r="2" spans="1:14" ht="18.75" x14ac:dyDescent="0.2">
      <c r="L2" s="44"/>
      <c r="M2" s="44"/>
      <c r="N2" s="44"/>
    </row>
    <row r="3" spans="1:14" ht="38.25" customHeight="1" x14ac:dyDescent="0.3">
      <c r="A3" s="490" t="s">
        <v>124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</row>
    <row r="4" spans="1:14" ht="16.149999999999999" customHeigh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01.25" customHeight="1" x14ac:dyDescent="0.2">
      <c r="A5" s="489" t="s">
        <v>123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</row>
    <row r="6" spans="1:14" ht="34.5" customHeight="1" x14ac:dyDescent="0.2">
      <c r="A6" s="491" t="s">
        <v>122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</row>
    <row r="7" spans="1:14" ht="64.900000000000006" customHeight="1" x14ac:dyDescent="0.2">
      <c r="A7" s="487" t="s">
        <v>140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</row>
    <row r="8" spans="1:14" ht="61.9" customHeight="1" x14ac:dyDescent="0.2">
      <c r="A8" s="487" t="s">
        <v>204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</row>
    <row r="9" spans="1:14" ht="41.45" customHeight="1" x14ac:dyDescent="0.2">
      <c r="A9" s="487" t="s">
        <v>205</v>
      </c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</row>
    <row r="10" spans="1:14" ht="58.5" customHeight="1" x14ac:dyDescent="0.2">
      <c r="A10" s="487" t="s">
        <v>189</v>
      </c>
      <c r="B10" s="487"/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</row>
    <row r="11" spans="1:14" ht="36.6" customHeight="1" x14ac:dyDescent="0.2">
      <c r="A11" s="487" t="s">
        <v>206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</row>
    <row r="12" spans="1:14" ht="36.6" customHeight="1" x14ac:dyDescent="0.2">
      <c r="A12" s="487" t="s">
        <v>207</v>
      </c>
      <c r="B12" s="487"/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</row>
    <row r="13" spans="1:14" ht="60" customHeight="1" x14ac:dyDescent="0.2">
      <c r="A13" s="487" t="s">
        <v>190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</row>
    <row r="14" spans="1:14" ht="36.6" customHeight="1" x14ac:dyDescent="0.2">
      <c r="A14" s="487" t="s">
        <v>191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</row>
    <row r="15" spans="1:14" ht="42" customHeight="1" x14ac:dyDescent="0.2">
      <c r="A15" s="487" t="s">
        <v>192</v>
      </c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</row>
    <row r="16" spans="1:14" ht="40.5" customHeight="1" x14ac:dyDescent="0.2">
      <c r="A16" s="493" t="s">
        <v>0</v>
      </c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</row>
    <row r="17" spans="1:14" ht="45" customHeight="1" x14ac:dyDescent="0.2">
      <c r="A17" s="487" t="s">
        <v>193</v>
      </c>
      <c r="B17" s="487"/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</row>
    <row r="18" spans="1:14" ht="24" customHeight="1" x14ac:dyDescent="0.3">
      <c r="A18" s="494" t="s">
        <v>1</v>
      </c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</row>
    <row r="19" spans="1:14" ht="42.75" customHeight="1" x14ac:dyDescent="0.2">
      <c r="A19" s="492" t="s">
        <v>194</v>
      </c>
      <c r="B19" s="492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</row>
  </sheetData>
  <mergeCells count="17">
    <mergeCell ref="A9:N9"/>
    <mergeCell ref="A11:N11"/>
    <mergeCell ref="A12:N12"/>
    <mergeCell ref="A10:N10"/>
    <mergeCell ref="A13:N13"/>
    <mergeCell ref="A14:N14"/>
    <mergeCell ref="A19:N19"/>
    <mergeCell ref="A15:N15"/>
    <mergeCell ref="A16:N16"/>
    <mergeCell ref="A17:N17"/>
    <mergeCell ref="A18:N18"/>
    <mergeCell ref="A8:N8"/>
    <mergeCell ref="L1:N1"/>
    <mergeCell ref="A5:N5"/>
    <mergeCell ref="A3:N3"/>
    <mergeCell ref="A6:N6"/>
    <mergeCell ref="A7:N7"/>
  </mergeCells>
  <phoneticPr fontId="14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topLeftCell="A56" zoomScale="90" zoomScaleNormal="75" zoomScaleSheetLayoutView="90" workbookViewId="0">
      <selection activeCell="H33" sqref="H33"/>
    </sheetView>
  </sheetViews>
  <sheetFormatPr defaultColWidth="9.140625" defaultRowHeight="15.75" x14ac:dyDescent="0.25"/>
  <cols>
    <col min="1" max="1" width="3.140625" style="18" customWidth="1"/>
    <col min="2" max="2" width="3.28515625" style="18" customWidth="1"/>
    <col min="3" max="3" width="9.140625" style="18"/>
    <col min="4" max="4" width="31.85546875" style="18" customWidth="1"/>
    <col min="5" max="5" width="13" style="19" customWidth="1"/>
    <col min="6" max="6" width="11" style="19" customWidth="1"/>
    <col min="7" max="7" width="10.85546875" style="19" customWidth="1"/>
    <col min="8" max="8" width="11.85546875" style="19" customWidth="1"/>
    <col min="9" max="9" width="12.85546875" style="19" customWidth="1"/>
    <col min="10" max="10" width="11.42578125" style="19" customWidth="1"/>
    <col min="11" max="11" width="9.5703125" style="19" customWidth="1"/>
    <col min="12" max="16384" width="9.140625" style="19"/>
  </cols>
  <sheetData>
    <row r="1" spans="1:22" x14ac:dyDescent="0.25">
      <c r="F1" s="375" t="s">
        <v>77</v>
      </c>
      <c r="G1" s="375"/>
      <c r="H1" s="375"/>
      <c r="I1" s="375"/>
      <c r="J1" s="375"/>
      <c r="K1" s="375"/>
    </row>
    <row r="3" spans="1:22" ht="20.25" x14ac:dyDescent="0.25">
      <c r="A3" s="376" t="s">
        <v>110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30" customHeight="1" x14ac:dyDescent="0.25">
      <c r="A4" s="377" t="s">
        <v>262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x14ac:dyDescent="0.25">
      <c r="A5" s="21"/>
      <c r="B5" s="21"/>
      <c r="C5" s="21"/>
      <c r="D5" s="21"/>
      <c r="E5" s="20"/>
      <c r="F5" s="20"/>
      <c r="G5" s="20"/>
      <c r="H5" s="22"/>
      <c r="I5" s="20"/>
      <c r="J5" s="378" t="s">
        <v>111</v>
      </c>
      <c r="K5" s="37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47" customFormat="1" ht="96" customHeight="1" x14ac:dyDescent="0.25">
      <c r="A6" s="382"/>
      <c r="B6" s="382"/>
      <c r="C6" s="382"/>
      <c r="D6" s="382"/>
      <c r="E6" s="45" t="s">
        <v>78</v>
      </c>
      <c r="F6" s="45" t="s">
        <v>79</v>
      </c>
      <c r="G6" s="45" t="s">
        <v>80</v>
      </c>
      <c r="H6" s="45" t="s">
        <v>81</v>
      </c>
      <c r="I6" s="45" t="s">
        <v>82</v>
      </c>
      <c r="J6" s="45" t="s">
        <v>69</v>
      </c>
      <c r="K6" s="45" t="s">
        <v>68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ht="45.6" customHeight="1" x14ac:dyDescent="0.25">
      <c r="A7" s="379" t="s">
        <v>162</v>
      </c>
      <c r="B7" s="380"/>
      <c r="C7" s="380"/>
      <c r="D7" s="381"/>
      <c r="E7" s="88">
        <f t="shared" ref="E7:K7" si="0">E8+E35</f>
        <v>306.77700000000004</v>
      </c>
      <c r="F7" s="88">
        <f t="shared" si="0"/>
        <v>306.77700000000004</v>
      </c>
      <c r="G7" s="88">
        <f t="shared" si="0"/>
        <v>273.90000000000003</v>
      </c>
      <c r="H7" s="88">
        <f t="shared" si="0"/>
        <v>56.829000000000001</v>
      </c>
      <c r="I7" s="88">
        <f t="shared" si="0"/>
        <v>137.39000000000001</v>
      </c>
      <c r="J7" s="88">
        <f t="shared" si="0"/>
        <v>18.601999999999997</v>
      </c>
      <c r="K7" s="88">
        <f t="shared" si="0"/>
        <v>0.27600000000000002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48.75" customHeight="1" x14ac:dyDescent="0.25">
      <c r="A8" s="394" t="s">
        <v>161</v>
      </c>
      <c r="B8" s="395"/>
      <c r="C8" s="395"/>
      <c r="D8" s="395"/>
      <c r="E8" s="66">
        <f>E9+E33</f>
        <v>306.77700000000004</v>
      </c>
      <c r="F8" s="66">
        <f t="shared" ref="F8:K8" si="1">F9+F33</f>
        <v>306.77700000000004</v>
      </c>
      <c r="G8" s="66">
        <f t="shared" si="1"/>
        <v>273.90000000000003</v>
      </c>
      <c r="H8" s="66">
        <f t="shared" si="1"/>
        <v>56.829000000000001</v>
      </c>
      <c r="I8" s="66">
        <f t="shared" si="1"/>
        <v>123.59</v>
      </c>
      <c r="J8" s="66">
        <f t="shared" si="1"/>
        <v>16.239999999999998</v>
      </c>
      <c r="K8" s="66">
        <f t="shared" si="1"/>
        <v>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2.75" customHeight="1" x14ac:dyDescent="0.25">
      <c r="A9" s="318"/>
      <c r="B9" s="361" t="s">
        <v>83</v>
      </c>
      <c r="C9" s="361"/>
      <c r="D9" s="361"/>
      <c r="E9" s="83">
        <f>E10+E11+E12+E13+E14+E15+E16+E17+E18+E19+E20+E21+E22+E23+E24+E25+E26+E27+E29+E31+E28+E30+E32</f>
        <v>181.83100000000002</v>
      </c>
      <c r="F9" s="83">
        <f t="shared" ref="F9:K9" si="2">F10+F11+F12+F13+F14+F15+F16+F17+F18+F19+F20+F21+F22+F23+F24+F25+F26+F27+F29+F31+F28+F30+F32</f>
        <v>181.83100000000002</v>
      </c>
      <c r="G9" s="83">
        <f t="shared" si="2"/>
        <v>188.58600000000004</v>
      </c>
      <c r="H9" s="83">
        <f>H10+H11+H12+H13+H14+H15+H16+H17+H18+H19+H20+H21+H22+H23+H24+H25+H26+H27+H29+H31+H28+H30+H32</f>
        <v>13.887000000000002</v>
      </c>
      <c r="I9" s="83">
        <f t="shared" si="2"/>
        <v>37.589999999999996</v>
      </c>
      <c r="J9" s="83">
        <f t="shared" si="2"/>
        <v>4.8899999999999997</v>
      </c>
      <c r="K9" s="83">
        <f t="shared" si="2"/>
        <v>0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2.75" customHeight="1" x14ac:dyDescent="0.25">
      <c r="A10" s="318"/>
      <c r="B10" s="386" t="s">
        <v>208</v>
      </c>
      <c r="C10" s="387"/>
      <c r="D10" s="388"/>
      <c r="E10" s="68">
        <v>0.05</v>
      </c>
      <c r="F10" s="69">
        <v>0.05</v>
      </c>
      <c r="G10" s="69">
        <v>3.7999999999999999E-2</v>
      </c>
      <c r="H10" s="322">
        <v>2E-3</v>
      </c>
      <c r="I10" s="69">
        <v>0</v>
      </c>
      <c r="J10" s="70">
        <v>0</v>
      </c>
      <c r="K10" s="70">
        <v>0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2.75" customHeight="1" x14ac:dyDescent="0.25">
      <c r="A11" s="318"/>
      <c r="B11" s="386" t="s">
        <v>209</v>
      </c>
      <c r="C11" s="387"/>
      <c r="D11" s="388"/>
      <c r="E11" s="71">
        <v>19.448</v>
      </c>
      <c r="F11" s="71">
        <v>19.448</v>
      </c>
      <c r="G11" s="71">
        <v>15.212</v>
      </c>
      <c r="H11" s="323">
        <v>4.6630000000000003</v>
      </c>
      <c r="I11" s="71">
        <v>11</v>
      </c>
      <c r="J11" s="72">
        <v>1.3919999999999999</v>
      </c>
      <c r="K11" s="72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2.75" customHeight="1" x14ac:dyDescent="0.25">
      <c r="A12" s="318"/>
      <c r="B12" s="386" t="s">
        <v>234</v>
      </c>
      <c r="C12" s="387"/>
      <c r="D12" s="387"/>
      <c r="E12" s="67">
        <v>0.61299999999999999</v>
      </c>
      <c r="F12" s="75">
        <v>0.61299999999999999</v>
      </c>
      <c r="G12" s="67">
        <v>0.66900000000000004</v>
      </c>
      <c r="H12" s="323">
        <v>0</v>
      </c>
      <c r="I12" s="68">
        <v>0.02</v>
      </c>
      <c r="J12" s="324">
        <v>2E-3</v>
      </c>
      <c r="K12" s="74">
        <v>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2.75" customHeight="1" x14ac:dyDescent="0.25">
      <c r="A13" s="318"/>
      <c r="B13" s="389" t="s">
        <v>210</v>
      </c>
      <c r="C13" s="390"/>
      <c r="D13" s="390"/>
      <c r="E13" s="67">
        <v>8.3239999999999998</v>
      </c>
      <c r="F13" s="75">
        <v>8.3239999999999998</v>
      </c>
      <c r="G13" s="67">
        <v>8.7219999999999995</v>
      </c>
      <c r="H13" s="323">
        <v>0.308</v>
      </c>
      <c r="I13" s="68">
        <v>1.67</v>
      </c>
      <c r="J13" s="325">
        <v>0.20499999999999999</v>
      </c>
      <c r="K13" s="76">
        <v>0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2.75" customHeight="1" x14ac:dyDescent="0.25">
      <c r="A14" s="399" t="s">
        <v>255</v>
      </c>
      <c r="B14" s="400"/>
      <c r="C14" s="400"/>
      <c r="D14" s="400"/>
      <c r="E14" s="77">
        <v>0.2</v>
      </c>
      <c r="F14" s="78">
        <v>0.2</v>
      </c>
      <c r="G14" s="77">
        <v>0.14499999999999999</v>
      </c>
      <c r="H14" s="323">
        <f t="shared" ref="H14:H30" si="3">F14-G14</f>
        <v>5.5000000000000021E-2</v>
      </c>
      <c r="I14" s="69">
        <v>0.04</v>
      </c>
      <c r="J14" s="70">
        <v>8.0000000000000002E-3</v>
      </c>
      <c r="K14" s="79">
        <v>0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2.75" customHeight="1" x14ac:dyDescent="0.25">
      <c r="A15" s="401" t="s">
        <v>212</v>
      </c>
      <c r="B15" s="402"/>
      <c r="C15" s="402"/>
      <c r="D15" s="403"/>
      <c r="E15" s="80">
        <v>2.726</v>
      </c>
      <c r="F15" s="71">
        <v>2.726</v>
      </c>
      <c r="G15" s="71">
        <v>3.1269999999999998</v>
      </c>
      <c r="H15" s="323">
        <v>6.4000000000000001E-2</v>
      </c>
      <c r="I15" s="71">
        <v>0.38</v>
      </c>
      <c r="J15" s="72">
        <v>4.9000000000000002E-2</v>
      </c>
      <c r="K15" s="72">
        <v>0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2.75" customHeight="1" x14ac:dyDescent="0.25">
      <c r="A16" s="396" t="s">
        <v>211</v>
      </c>
      <c r="B16" s="402"/>
      <c r="C16" s="402"/>
      <c r="D16" s="404"/>
      <c r="E16" s="73">
        <v>15.89</v>
      </c>
      <c r="F16" s="73">
        <v>15.89</v>
      </c>
      <c r="G16" s="73">
        <v>14.56</v>
      </c>
      <c r="H16" s="323">
        <f t="shared" si="3"/>
        <v>1.33</v>
      </c>
      <c r="I16" s="73">
        <v>7</v>
      </c>
      <c r="J16" s="326">
        <v>0.92500000000000004</v>
      </c>
      <c r="K16" s="81">
        <v>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2.75" customHeight="1" x14ac:dyDescent="0.25">
      <c r="A17" s="409" t="s">
        <v>213</v>
      </c>
      <c r="B17" s="498"/>
      <c r="C17" s="498"/>
      <c r="D17" s="499"/>
      <c r="E17" s="296">
        <v>0.123</v>
      </c>
      <c r="F17" s="68">
        <v>0.123</v>
      </c>
      <c r="G17" s="297">
        <v>9.8000000000000004E-2</v>
      </c>
      <c r="H17" s="323">
        <f t="shared" si="3"/>
        <v>2.4999999999999994E-2</v>
      </c>
      <c r="I17" s="327">
        <v>0.01</v>
      </c>
      <c r="J17" s="328">
        <v>2E-3</v>
      </c>
      <c r="K17" s="82">
        <v>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2.75" customHeight="1" x14ac:dyDescent="0.25">
      <c r="A18" s="391" t="s">
        <v>235</v>
      </c>
      <c r="B18" s="392"/>
      <c r="C18" s="392"/>
      <c r="D18" s="393"/>
      <c r="E18" s="71">
        <v>28.4</v>
      </c>
      <c r="F18" s="71">
        <v>28.4</v>
      </c>
      <c r="G18" s="71">
        <v>34.209000000000003</v>
      </c>
      <c r="H18" s="323">
        <v>2.4870000000000001</v>
      </c>
      <c r="I18" s="329">
        <v>5</v>
      </c>
      <c r="J18" s="72">
        <v>0.65</v>
      </c>
      <c r="K18" s="76">
        <v>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2.75" customHeight="1" x14ac:dyDescent="0.25">
      <c r="A19" s="391" t="s">
        <v>215</v>
      </c>
      <c r="B19" s="392"/>
      <c r="C19" s="392"/>
      <c r="D19" s="412"/>
      <c r="E19" s="67">
        <v>0.25</v>
      </c>
      <c r="F19" s="68">
        <v>0.25</v>
      </c>
      <c r="G19" s="68">
        <v>0.187</v>
      </c>
      <c r="H19" s="323">
        <f t="shared" si="3"/>
        <v>6.3E-2</v>
      </c>
      <c r="I19" s="68">
        <v>0</v>
      </c>
      <c r="J19" s="325">
        <v>0</v>
      </c>
      <c r="K19" s="79">
        <v>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2.75" customHeight="1" x14ac:dyDescent="0.25">
      <c r="A20" s="409" t="s">
        <v>236</v>
      </c>
      <c r="B20" s="410"/>
      <c r="C20" s="410"/>
      <c r="D20" s="411"/>
      <c r="E20" s="69">
        <v>1.425</v>
      </c>
      <c r="F20" s="69">
        <v>1.425</v>
      </c>
      <c r="G20" s="69">
        <v>1.345</v>
      </c>
      <c r="H20" s="323">
        <f t="shared" si="3"/>
        <v>8.0000000000000071E-2</v>
      </c>
      <c r="I20" s="69">
        <v>1.88</v>
      </c>
      <c r="J20" s="70">
        <v>0.23200000000000001</v>
      </c>
      <c r="K20" s="82"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2.75" customHeight="1" x14ac:dyDescent="0.25">
      <c r="A21" s="396" t="s">
        <v>237</v>
      </c>
      <c r="B21" s="397"/>
      <c r="C21" s="397"/>
      <c r="D21" s="398"/>
      <c r="E21" s="71">
        <v>24.257000000000001</v>
      </c>
      <c r="F21" s="71">
        <v>24.257000000000001</v>
      </c>
      <c r="G21" s="71">
        <v>27.263999999999999</v>
      </c>
      <c r="H21" s="323">
        <v>0.432</v>
      </c>
      <c r="I21" s="71">
        <v>2</v>
      </c>
      <c r="J21" s="72">
        <v>0.26</v>
      </c>
      <c r="K21" s="81">
        <v>0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2.75" customHeight="1" x14ac:dyDescent="0.25">
      <c r="A22" s="396" t="s">
        <v>238</v>
      </c>
      <c r="B22" s="397"/>
      <c r="C22" s="397"/>
      <c r="D22" s="398"/>
      <c r="E22" s="73">
        <v>21.09</v>
      </c>
      <c r="F22" s="73">
        <v>21.09</v>
      </c>
      <c r="G22" s="73">
        <v>24.686</v>
      </c>
      <c r="H22" s="323">
        <v>0.30399999999999999</v>
      </c>
      <c r="I22" s="73">
        <v>1</v>
      </c>
      <c r="J22" s="330">
        <v>0.13500000000000001</v>
      </c>
      <c r="K22" s="81">
        <v>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12.75" customHeight="1" x14ac:dyDescent="0.25">
      <c r="A23" s="405" t="s">
        <v>239</v>
      </c>
      <c r="B23" s="400"/>
      <c r="C23" s="400"/>
      <c r="D23" s="406"/>
      <c r="E23" s="73">
        <v>1.78</v>
      </c>
      <c r="F23" s="73">
        <v>1.78</v>
      </c>
      <c r="G23" s="73">
        <v>1.5680000000000001</v>
      </c>
      <c r="H23" s="323">
        <f t="shared" si="3"/>
        <v>0.21199999999999997</v>
      </c>
      <c r="I23" s="73">
        <v>0.04</v>
      </c>
      <c r="J23" s="326">
        <v>6.0000000000000001E-3</v>
      </c>
      <c r="K23" s="79">
        <v>0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12.75" customHeight="1" x14ac:dyDescent="0.25">
      <c r="A24" s="405" t="s">
        <v>240</v>
      </c>
      <c r="B24" s="407"/>
      <c r="C24" s="407"/>
      <c r="D24" s="408"/>
      <c r="E24" s="69">
        <v>23.748999999999999</v>
      </c>
      <c r="F24" s="69">
        <v>23.748999999999999</v>
      </c>
      <c r="G24" s="69">
        <v>26.039000000000001</v>
      </c>
      <c r="H24" s="323">
        <v>0.876</v>
      </c>
      <c r="I24" s="69">
        <v>0.9</v>
      </c>
      <c r="J24" s="70">
        <v>0.12</v>
      </c>
      <c r="K24" s="79">
        <v>0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12.75" customHeight="1" x14ac:dyDescent="0.25">
      <c r="A25" s="405" t="s">
        <v>256</v>
      </c>
      <c r="B25" s="407"/>
      <c r="C25" s="407"/>
      <c r="D25" s="408"/>
      <c r="E25" s="69">
        <v>10.507999999999999</v>
      </c>
      <c r="F25" s="69">
        <v>10.507999999999999</v>
      </c>
      <c r="G25" s="69">
        <v>9.9949999999999992</v>
      </c>
      <c r="H25" s="323">
        <v>0.84199999999999997</v>
      </c>
      <c r="I25" s="69">
        <v>0</v>
      </c>
      <c r="J25" s="70">
        <v>0</v>
      </c>
      <c r="K25" s="79">
        <v>0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2.75" customHeight="1" x14ac:dyDescent="0.25">
      <c r="A26" s="405" t="s">
        <v>230</v>
      </c>
      <c r="B26" s="407"/>
      <c r="C26" s="407"/>
      <c r="D26" s="408"/>
      <c r="E26" s="69">
        <v>3.68</v>
      </c>
      <c r="F26" s="69">
        <v>3.68</v>
      </c>
      <c r="G26" s="69">
        <v>3.2450000000000001</v>
      </c>
      <c r="H26" s="323">
        <v>0.23499999999999999</v>
      </c>
      <c r="I26" s="69">
        <v>5</v>
      </c>
      <c r="J26" s="70">
        <v>0.67</v>
      </c>
      <c r="K26" s="76">
        <v>0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2.75" customHeight="1" x14ac:dyDescent="0.25">
      <c r="A27" s="391" t="s">
        <v>241</v>
      </c>
      <c r="B27" s="392"/>
      <c r="C27" s="392"/>
      <c r="D27" s="412"/>
      <c r="E27" s="69">
        <v>5.28</v>
      </c>
      <c r="F27" s="69">
        <v>5.28</v>
      </c>
      <c r="G27" s="69">
        <v>4.6980000000000004</v>
      </c>
      <c r="H27" s="323">
        <f t="shared" si="3"/>
        <v>0.58199999999999985</v>
      </c>
      <c r="I27" s="69">
        <v>0.4</v>
      </c>
      <c r="J27" s="70">
        <v>5.8999999999999997E-2</v>
      </c>
      <c r="K27" s="82">
        <v>0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12.75" customHeight="1" x14ac:dyDescent="0.25">
      <c r="A28" s="416" t="s">
        <v>216</v>
      </c>
      <c r="B28" s="417"/>
      <c r="C28" s="417"/>
      <c r="D28" s="418"/>
      <c r="E28" s="68">
        <v>0.10100000000000001</v>
      </c>
      <c r="F28" s="68">
        <v>0.10100000000000001</v>
      </c>
      <c r="G28" s="68">
        <v>9.6000000000000002E-2</v>
      </c>
      <c r="H28" s="323">
        <f t="shared" si="3"/>
        <v>5.0000000000000044E-3</v>
      </c>
      <c r="I28" s="68">
        <v>0</v>
      </c>
      <c r="J28" s="325">
        <v>0</v>
      </c>
      <c r="K28" s="82">
        <v>0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5.75" customHeight="1" x14ac:dyDescent="0.25">
      <c r="A29" s="409" t="s">
        <v>244</v>
      </c>
      <c r="B29" s="410"/>
      <c r="C29" s="410"/>
      <c r="D29" s="411"/>
      <c r="E29" s="71">
        <v>2.56</v>
      </c>
      <c r="F29" s="71">
        <v>2.56</v>
      </c>
      <c r="G29" s="71">
        <v>2.1349999999999998</v>
      </c>
      <c r="H29" s="323">
        <f t="shared" si="3"/>
        <v>0.42500000000000027</v>
      </c>
      <c r="I29" s="71">
        <v>1</v>
      </c>
      <c r="J29" s="72">
        <v>0.14000000000000001</v>
      </c>
      <c r="K29" s="76">
        <v>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ht="15.75" customHeight="1" x14ac:dyDescent="0.25">
      <c r="A30" s="391" t="s">
        <v>242</v>
      </c>
      <c r="B30" s="392"/>
      <c r="C30" s="392"/>
      <c r="D30" s="393"/>
      <c r="E30" s="67">
        <v>5.1470000000000002</v>
      </c>
      <c r="F30" s="68">
        <v>5.1470000000000002</v>
      </c>
      <c r="G30" s="68">
        <v>4.87</v>
      </c>
      <c r="H30" s="323">
        <f t="shared" si="3"/>
        <v>0.27700000000000014</v>
      </c>
      <c r="I30" s="68">
        <v>0.25</v>
      </c>
      <c r="J30" s="325">
        <v>3.5000000000000003E-2</v>
      </c>
      <c r="K30" s="76">
        <v>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15.75" customHeight="1" x14ac:dyDescent="0.25">
      <c r="A31" s="391" t="s">
        <v>245</v>
      </c>
      <c r="B31" s="392"/>
      <c r="C31" s="392"/>
      <c r="D31" s="393"/>
      <c r="E31" s="69">
        <v>0.78</v>
      </c>
      <c r="F31" s="69">
        <v>0.78</v>
      </c>
      <c r="G31" s="69">
        <v>0.80800000000000005</v>
      </c>
      <c r="H31" s="323">
        <v>0.04</v>
      </c>
      <c r="I31" s="69">
        <v>0</v>
      </c>
      <c r="J31" s="70">
        <v>0</v>
      </c>
      <c r="K31" s="79">
        <v>0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15.75" customHeight="1" x14ac:dyDescent="0.25">
      <c r="A32" s="405" t="s">
        <v>214</v>
      </c>
      <c r="B32" s="407"/>
      <c r="C32" s="407"/>
      <c r="D32" s="408"/>
      <c r="E32" s="69">
        <v>5.45</v>
      </c>
      <c r="F32" s="69">
        <v>5.45</v>
      </c>
      <c r="G32" s="69">
        <v>4.87</v>
      </c>
      <c r="H32" s="323">
        <f>F32-G32</f>
        <v>0.58000000000000007</v>
      </c>
      <c r="I32" s="69">
        <v>0</v>
      </c>
      <c r="J32" s="70">
        <v>0</v>
      </c>
      <c r="K32" s="86">
        <v>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ht="15.75" customHeight="1" x14ac:dyDescent="0.25">
      <c r="A33" s="320"/>
      <c r="B33" s="424" t="s">
        <v>217</v>
      </c>
      <c r="C33" s="425"/>
      <c r="D33" s="426"/>
      <c r="E33" s="84">
        <v>124.946</v>
      </c>
      <c r="F33" s="85">
        <v>124.946</v>
      </c>
      <c r="G33" s="85">
        <v>85.313999999999993</v>
      </c>
      <c r="H33" s="331">
        <v>42.942</v>
      </c>
      <c r="I33" s="175">
        <v>86</v>
      </c>
      <c r="J33" s="85">
        <v>11.35</v>
      </c>
      <c r="K33" s="86">
        <v>0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318"/>
      <c r="B34" s="98"/>
      <c r="C34" s="177"/>
      <c r="D34" s="178"/>
      <c r="E34" s="99"/>
      <c r="F34" s="100"/>
      <c r="G34" s="100"/>
      <c r="H34" s="101"/>
      <c r="I34" s="88"/>
      <c r="J34" s="88"/>
      <c r="K34" s="88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ht="15.75" customHeight="1" x14ac:dyDescent="0.25">
      <c r="A35" s="379" t="s">
        <v>222</v>
      </c>
      <c r="B35" s="373"/>
      <c r="C35" s="373"/>
      <c r="D35" s="423"/>
      <c r="E35" s="107">
        <f t="shared" ref="E35:K35" si="4">E37</f>
        <v>0</v>
      </c>
      <c r="F35" s="107">
        <f t="shared" si="4"/>
        <v>0</v>
      </c>
      <c r="G35" s="107">
        <f t="shared" si="4"/>
        <v>0</v>
      </c>
      <c r="H35" s="107">
        <f t="shared" si="4"/>
        <v>0</v>
      </c>
      <c r="I35" s="176">
        <f t="shared" si="4"/>
        <v>13.8</v>
      </c>
      <c r="J35" s="176">
        <f t="shared" si="4"/>
        <v>2.3620000000000001</v>
      </c>
      <c r="K35" s="176">
        <f t="shared" si="4"/>
        <v>0.27600000000000002</v>
      </c>
      <c r="L35" s="105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318"/>
      <c r="B36" s="432" t="s">
        <v>83</v>
      </c>
      <c r="C36" s="356"/>
      <c r="D36" s="356"/>
      <c r="E36" s="107"/>
      <c r="F36" s="102"/>
      <c r="G36" s="104"/>
      <c r="H36" s="104"/>
      <c r="I36" s="109"/>
      <c r="J36" s="87"/>
      <c r="K36" s="87"/>
      <c r="L36" s="104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8"/>
      <c r="B37" s="433" t="s">
        <v>231</v>
      </c>
      <c r="C37" s="434"/>
      <c r="D37" s="435"/>
      <c r="E37" s="106">
        <v>0</v>
      </c>
      <c r="F37" s="63">
        <v>0</v>
      </c>
      <c r="G37" s="31">
        <v>0</v>
      </c>
      <c r="H37" s="32">
        <v>0</v>
      </c>
      <c r="I37" s="110">
        <v>13.8</v>
      </c>
      <c r="J37" s="110">
        <v>2.3620000000000001</v>
      </c>
      <c r="K37" s="110">
        <v>0.27600000000000002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40.5" customHeight="1" x14ac:dyDescent="0.25">
      <c r="A38" s="366" t="s">
        <v>129</v>
      </c>
      <c r="B38" s="436"/>
      <c r="C38" s="436"/>
      <c r="D38" s="437"/>
      <c r="E38" s="97">
        <f t="shared" ref="E38:K38" si="5">E40+E49</f>
        <v>4.04</v>
      </c>
      <c r="F38" s="97">
        <f t="shared" si="5"/>
        <v>4.04</v>
      </c>
      <c r="G38" s="97">
        <f t="shared" si="5"/>
        <v>3.4060000000000001</v>
      </c>
      <c r="H38" s="97">
        <f t="shared" si="5"/>
        <v>0.6339999999999999</v>
      </c>
      <c r="I38" s="97">
        <f t="shared" si="5"/>
        <v>4</v>
      </c>
      <c r="J38" s="97">
        <f t="shared" si="5"/>
        <v>0.43099999999999999</v>
      </c>
      <c r="K38" s="97">
        <f t="shared" si="5"/>
        <v>0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12.75" customHeight="1" x14ac:dyDescent="0.25">
      <c r="A39" s="318"/>
      <c r="B39" s="441" t="s">
        <v>84</v>
      </c>
      <c r="C39" s="441"/>
      <c r="D39" s="442"/>
      <c r="E39" s="105"/>
      <c r="F39" s="105"/>
      <c r="G39" s="105"/>
      <c r="H39" s="25"/>
      <c r="I39" s="105"/>
      <c r="J39" s="105"/>
      <c r="K39" s="105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27" customHeight="1" x14ac:dyDescent="0.25">
      <c r="A40" s="394" t="s">
        <v>141</v>
      </c>
      <c r="B40" s="395"/>
      <c r="C40" s="395"/>
      <c r="D40" s="443"/>
      <c r="E40" s="92">
        <f>E41+E43</f>
        <v>4.04</v>
      </c>
      <c r="F40" s="92">
        <f t="shared" ref="F40:K40" si="6">F41+F43</f>
        <v>4.04</v>
      </c>
      <c r="G40" s="92">
        <f t="shared" si="6"/>
        <v>3.4060000000000001</v>
      </c>
      <c r="H40" s="92">
        <f t="shared" si="6"/>
        <v>0.6339999999999999</v>
      </c>
      <c r="I40" s="92">
        <f t="shared" si="6"/>
        <v>4</v>
      </c>
      <c r="J40" s="92">
        <f t="shared" si="6"/>
        <v>0.43099999999999999</v>
      </c>
      <c r="K40" s="92">
        <f t="shared" si="6"/>
        <v>0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8.75" customHeight="1" x14ac:dyDescent="0.25">
      <c r="A41" s="318"/>
      <c r="B41" s="361" t="s">
        <v>83</v>
      </c>
      <c r="C41" s="361"/>
      <c r="D41" s="362"/>
      <c r="E41" s="91">
        <f>E42</f>
        <v>1.7</v>
      </c>
      <c r="F41" s="91">
        <f t="shared" ref="F41:K41" si="7">F42</f>
        <v>1.7</v>
      </c>
      <c r="G41" s="91">
        <f t="shared" si="7"/>
        <v>1.617</v>
      </c>
      <c r="H41" s="91">
        <f t="shared" si="7"/>
        <v>8.3000000000000004E-2</v>
      </c>
      <c r="I41" s="91">
        <f t="shared" si="7"/>
        <v>2</v>
      </c>
      <c r="J41" s="91">
        <f t="shared" si="7"/>
        <v>0.30499999999999999</v>
      </c>
      <c r="K41" s="91">
        <f t="shared" si="7"/>
        <v>0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2.75" customHeight="1" x14ac:dyDescent="0.25">
      <c r="A42" s="419" t="s">
        <v>218</v>
      </c>
      <c r="B42" s="410"/>
      <c r="C42" s="410"/>
      <c r="D42" s="410"/>
      <c r="E42" s="62">
        <v>1.7</v>
      </c>
      <c r="F42" s="59">
        <v>1.7</v>
      </c>
      <c r="G42" s="59">
        <v>1.617</v>
      </c>
      <c r="H42" s="54">
        <v>8.3000000000000004E-2</v>
      </c>
      <c r="I42" s="59">
        <v>2</v>
      </c>
      <c r="J42" s="59">
        <v>0.30499999999999999</v>
      </c>
      <c r="K42" s="61">
        <v>0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ht="23.25" customHeight="1" x14ac:dyDescent="0.25">
      <c r="A43" s="89"/>
      <c r="B43" s="420" t="s">
        <v>220</v>
      </c>
      <c r="C43" s="421"/>
      <c r="D43" s="422"/>
      <c r="E43" s="90">
        <f>E45+E46+E44</f>
        <v>2.34</v>
      </c>
      <c r="F43" s="90">
        <f t="shared" ref="F43:K43" si="8">F45+F46+F44</f>
        <v>2.34</v>
      </c>
      <c r="G43" s="90">
        <f t="shared" si="8"/>
        <v>1.7890000000000001</v>
      </c>
      <c r="H43" s="90">
        <f t="shared" si="8"/>
        <v>0.55099999999999993</v>
      </c>
      <c r="I43" s="90">
        <f t="shared" si="8"/>
        <v>2</v>
      </c>
      <c r="J43" s="90">
        <f t="shared" si="8"/>
        <v>0.126</v>
      </c>
      <c r="K43" s="90">
        <f t="shared" si="8"/>
        <v>0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ht="12.75" customHeight="1" x14ac:dyDescent="0.25">
      <c r="A44" s="495" t="s">
        <v>219</v>
      </c>
      <c r="B44" s="496"/>
      <c r="C44" s="496"/>
      <c r="D44" s="497"/>
      <c r="E44" s="58">
        <v>0.78</v>
      </c>
      <c r="F44" s="58">
        <v>0.78</v>
      </c>
      <c r="G44" s="58">
        <v>0.54200000000000004</v>
      </c>
      <c r="H44" s="58">
        <f>F44-G44</f>
        <v>0.23799999999999999</v>
      </c>
      <c r="I44" s="58">
        <v>2</v>
      </c>
      <c r="J44" s="64">
        <v>0.126</v>
      </c>
      <c r="K44" s="65">
        <v>0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ht="12.75" customHeight="1" x14ac:dyDescent="0.25">
      <c r="A45" s="405" t="s">
        <v>232</v>
      </c>
      <c r="B45" s="407"/>
      <c r="C45" s="407"/>
      <c r="D45" s="408"/>
      <c r="E45" s="55">
        <v>0.88</v>
      </c>
      <c r="F45" s="55">
        <v>0.88</v>
      </c>
      <c r="G45" s="55">
        <v>0.78900000000000003</v>
      </c>
      <c r="H45" s="58">
        <f t="shared" ref="H45:H46" si="9">F45-G45</f>
        <v>9.099999999999997E-2</v>
      </c>
      <c r="I45" s="55">
        <v>0</v>
      </c>
      <c r="J45" s="56">
        <v>0</v>
      </c>
      <c r="K45" s="57">
        <v>0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ht="12.75" customHeight="1" x14ac:dyDescent="0.25">
      <c r="A46" s="419" t="s">
        <v>233</v>
      </c>
      <c r="B46" s="410"/>
      <c r="C46" s="410"/>
      <c r="D46" s="411"/>
      <c r="E46" s="71">
        <v>0.68</v>
      </c>
      <c r="F46" s="71">
        <v>0.68</v>
      </c>
      <c r="G46" s="71">
        <v>0.45800000000000002</v>
      </c>
      <c r="H46" s="58">
        <f t="shared" si="9"/>
        <v>0.22200000000000003</v>
      </c>
      <c r="I46" s="71">
        <v>0</v>
      </c>
      <c r="J46" s="72">
        <v>0</v>
      </c>
      <c r="K46" s="72">
        <v>0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25">
      <c r="A47" s="163"/>
      <c r="B47" s="164"/>
      <c r="C47" s="164"/>
      <c r="D47" s="165"/>
      <c r="E47" s="26"/>
      <c r="F47" s="26"/>
      <c r="G47" s="26"/>
      <c r="H47" s="27"/>
      <c r="I47" s="26"/>
      <c r="J47" s="26"/>
      <c r="K47" s="26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25">
      <c r="A48" s="160"/>
      <c r="B48" s="161"/>
      <c r="C48" s="161"/>
      <c r="D48" s="162"/>
      <c r="E48" s="104"/>
      <c r="F48" s="104"/>
      <c r="G48" s="104"/>
      <c r="H48" s="23"/>
      <c r="I48" s="104"/>
      <c r="J48" s="104"/>
      <c r="K48" s="104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ht="48.75" customHeight="1" x14ac:dyDescent="0.25">
      <c r="A49" s="438" t="s">
        <v>142</v>
      </c>
      <c r="B49" s="439"/>
      <c r="C49" s="439"/>
      <c r="D49" s="440"/>
      <c r="E49" s="87">
        <f>E51</f>
        <v>0</v>
      </c>
      <c r="F49" s="87">
        <f t="shared" ref="F49:K49" si="10">F51</f>
        <v>0</v>
      </c>
      <c r="G49" s="87">
        <f t="shared" si="10"/>
        <v>0</v>
      </c>
      <c r="H49" s="87">
        <f t="shared" si="10"/>
        <v>0</v>
      </c>
      <c r="I49" s="87">
        <f t="shared" si="10"/>
        <v>0</v>
      </c>
      <c r="J49" s="87">
        <f t="shared" si="10"/>
        <v>0</v>
      </c>
      <c r="K49" s="87">
        <f t="shared" si="10"/>
        <v>0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ht="12.75" customHeight="1" x14ac:dyDescent="0.25">
      <c r="A50" s="166"/>
      <c r="B50" s="427" t="s">
        <v>83</v>
      </c>
      <c r="C50" s="427"/>
      <c r="D50" s="428"/>
      <c r="E50" s="104"/>
      <c r="F50" s="104"/>
      <c r="G50" s="104"/>
      <c r="H50" s="23"/>
      <c r="I50" s="104"/>
      <c r="J50" s="104"/>
      <c r="K50" s="104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ht="15.75" customHeight="1" x14ac:dyDescent="0.25">
      <c r="A51" s="391"/>
      <c r="B51" s="392"/>
      <c r="C51" s="392"/>
      <c r="D51" s="412"/>
      <c r="E51" s="59"/>
      <c r="F51" s="59"/>
      <c r="G51" s="59"/>
      <c r="H51" s="58"/>
      <c r="I51" s="59"/>
      <c r="J51" s="60"/>
      <c r="K51" s="61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5">
      <c r="A52" s="28"/>
      <c r="B52" s="93"/>
      <c r="C52" s="93"/>
      <c r="D52" s="94"/>
      <c r="E52" s="31"/>
      <c r="F52" s="31"/>
      <c r="G52" s="31"/>
      <c r="H52" s="32"/>
      <c r="I52" s="31"/>
      <c r="J52" s="31"/>
      <c r="K52" s="31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ht="47.45" customHeight="1" x14ac:dyDescent="0.25">
      <c r="A53" s="366" t="s">
        <v>127</v>
      </c>
      <c r="B53" s="367"/>
      <c r="C53" s="367"/>
      <c r="D53" s="368"/>
      <c r="E53" s="88">
        <f>E55+E56+E57</f>
        <v>58.85</v>
      </c>
      <c r="F53" s="88">
        <f t="shared" ref="F53:K53" si="11">F55+F56+F57</f>
        <v>5.96</v>
      </c>
      <c r="G53" s="88">
        <f t="shared" si="11"/>
        <v>5.96</v>
      </c>
      <c r="H53" s="88">
        <f t="shared" si="11"/>
        <v>0</v>
      </c>
      <c r="I53" s="88">
        <f t="shared" si="11"/>
        <v>44.3</v>
      </c>
      <c r="J53" s="88">
        <f t="shared" si="11"/>
        <v>13.196999999999999</v>
      </c>
      <c r="K53" s="88">
        <f t="shared" si="11"/>
        <v>0.154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25">
      <c r="A54" s="429" t="s">
        <v>83</v>
      </c>
      <c r="B54" s="430"/>
      <c r="C54" s="430"/>
      <c r="D54" s="431"/>
      <c r="E54" s="104"/>
      <c r="F54" s="104"/>
      <c r="G54" s="104"/>
      <c r="H54" s="23"/>
      <c r="I54" s="104"/>
      <c r="J54" s="104"/>
      <c r="K54" s="104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5">
      <c r="A55" s="358" t="s">
        <v>252</v>
      </c>
      <c r="B55" s="359"/>
      <c r="C55" s="359"/>
      <c r="D55" s="359"/>
      <c r="E55" s="304">
        <v>5.96</v>
      </c>
      <c r="F55" s="304">
        <v>5.96</v>
      </c>
      <c r="G55" s="304">
        <v>5.96</v>
      </c>
      <c r="H55" s="305">
        <v>0</v>
      </c>
      <c r="I55" s="304">
        <v>12</v>
      </c>
      <c r="J55" s="304">
        <v>2.6970000000000001</v>
      </c>
      <c r="K55" s="304">
        <v>0.154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25">
      <c r="A56" s="372" t="s">
        <v>221</v>
      </c>
      <c r="B56" s="373"/>
      <c r="C56" s="373"/>
      <c r="D56" s="374"/>
      <c r="E56" s="92">
        <v>52.89</v>
      </c>
      <c r="F56" s="92">
        <v>0</v>
      </c>
      <c r="G56" s="92">
        <v>0</v>
      </c>
      <c r="H56" s="108">
        <v>0</v>
      </c>
      <c r="I56" s="92">
        <v>0</v>
      </c>
      <c r="J56" s="92">
        <v>0</v>
      </c>
      <c r="K56" s="92">
        <v>0</v>
      </c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ht="30" customHeight="1" x14ac:dyDescent="0.25">
      <c r="A57" s="372" t="s">
        <v>254</v>
      </c>
      <c r="B57" s="373"/>
      <c r="C57" s="373"/>
      <c r="D57" s="374"/>
      <c r="E57" s="92">
        <v>0</v>
      </c>
      <c r="F57" s="92">
        <v>0</v>
      </c>
      <c r="G57" s="92">
        <v>0</v>
      </c>
      <c r="H57" s="108">
        <v>0</v>
      </c>
      <c r="I57" s="92">
        <v>32.299999999999997</v>
      </c>
      <c r="J57" s="92">
        <v>10.5</v>
      </c>
      <c r="K57" s="92">
        <v>0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ht="57.75" customHeight="1" x14ac:dyDescent="0.25">
      <c r="A58" s="366" t="s">
        <v>143</v>
      </c>
      <c r="B58" s="367"/>
      <c r="C58" s="367"/>
      <c r="D58" s="368"/>
      <c r="E58" s="113">
        <f>E61+E60</f>
        <v>1.1720000000000002</v>
      </c>
      <c r="F58" s="113">
        <f t="shared" ref="F58:K58" si="12">F61+F60</f>
        <v>1.04</v>
      </c>
      <c r="G58" s="113">
        <f t="shared" si="12"/>
        <v>1.0649999999999999</v>
      </c>
      <c r="H58" s="113">
        <f t="shared" si="12"/>
        <v>-0.02</v>
      </c>
      <c r="I58" s="113">
        <f t="shared" si="12"/>
        <v>4</v>
      </c>
      <c r="J58" s="113">
        <f>J61+J60</f>
        <v>0.61599999999999999</v>
      </c>
      <c r="K58" s="113">
        <f t="shared" si="12"/>
        <v>0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5">
      <c r="A59" s="318"/>
      <c r="B59" s="361" t="s">
        <v>83</v>
      </c>
      <c r="C59" s="361"/>
      <c r="D59" s="362"/>
      <c r="E59" s="92"/>
      <c r="F59" s="92"/>
      <c r="G59" s="92"/>
      <c r="H59" s="108"/>
      <c r="I59" s="92"/>
      <c r="J59" s="92"/>
      <c r="K59" s="92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25">
      <c r="A60" s="318"/>
      <c r="B60" s="355" t="s">
        <v>252</v>
      </c>
      <c r="C60" s="356"/>
      <c r="D60" s="357"/>
      <c r="E60" s="95">
        <v>1.04</v>
      </c>
      <c r="F60" s="95">
        <v>1.04</v>
      </c>
      <c r="G60" s="95">
        <v>1.0649999999999999</v>
      </c>
      <c r="H60" s="96">
        <v>-0.02</v>
      </c>
      <c r="I60" s="95">
        <v>2</v>
      </c>
      <c r="J60" s="95">
        <v>0.48399999999999999</v>
      </c>
      <c r="K60" s="95">
        <v>0</v>
      </c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5">
      <c r="A61" s="318"/>
      <c r="B61" s="355" t="s">
        <v>227</v>
      </c>
      <c r="C61" s="356"/>
      <c r="D61" s="357"/>
      <c r="E61" s="95">
        <v>0.13200000000000001</v>
      </c>
      <c r="F61" s="95">
        <v>0</v>
      </c>
      <c r="G61" s="95">
        <v>0</v>
      </c>
      <c r="H61" s="96">
        <v>0</v>
      </c>
      <c r="I61" s="95">
        <v>2</v>
      </c>
      <c r="J61" s="95">
        <v>0.13200000000000001</v>
      </c>
      <c r="K61" s="95">
        <v>0</v>
      </c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25">
      <c r="A62" s="366" t="s">
        <v>164</v>
      </c>
      <c r="B62" s="367"/>
      <c r="C62" s="367"/>
      <c r="D62" s="368"/>
      <c r="E62" s="111">
        <v>0</v>
      </c>
      <c r="F62" s="111">
        <v>0</v>
      </c>
      <c r="G62" s="111">
        <v>0</v>
      </c>
      <c r="H62" s="112">
        <v>0</v>
      </c>
      <c r="I62" s="111">
        <v>0</v>
      </c>
      <c r="J62" s="111">
        <v>0</v>
      </c>
      <c r="K62" s="111">
        <v>0</v>
      </c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x14ac:dyDescent="0.25">
      <c r="A63" s="318"/>
      <c r="B63" s="361" t="s">
        <v>83</v>
      </c>
      <c r="C63" s="361"/>
      <c r="D63" s="362"/>
      <c r="E63" s="92"/>
      <c r="F63" s="92"/>
      <c r="G63" s="92"/>
      <c r="H63" s="108"/>
      <c r="I63" s="92"/>
      <c r="J63" s="92"/>
      <c r="K63" s="92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x14ac:dyDescent="0.25">
      <c r="A64" s="318"/>
      <c r="B64" s="355"/>
      <c r="C64" s="356"/>
      <c r="D64" s="357"/>
      <c r="E64" s="95">
        <v>0</v>
      </c>
      <c r="F64" s="95">
        <v>0</v>
      </c>
      <c r="G64" s="95">
        <v>0</v>
      </c>
      <c r="H64" s="96">
        <v>0</v>
      </c>
      <c r="I64" s="95">
        <v>0</v>
      </c>
      <c r="J64" s="95">
        <v>0</v>
      </c>
      <c r="K64" s="95">
        <v>0</v>
      </c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25">
      <c r="A65" s="28"/>
      <c r="B65" s="29"/>
      <c r="C65" s="29"/>
      <c r="D65" s="30"/>
      <c r="E65" s="26"/>
      <c r="F65" s="26"/>
      <c r="G65" s="26"/>
      <c r="H65" s="27"/>
      <c r="I65" s="26"/>
      <c r="J65" s="26"/>
      <c r="K65" s="26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ht="50.25" customHeight="1" x14ac:dyDescent="0.25">
      <c r="A66" s="366" t="s">
        <v>165</v>
      </c>
      <c r="B66" s="367"/>
      <c r="C66" s="367"/>
      <c r="D66" s="368"/>
      <c r="E66" s="113">
        <f>E68</f>
        <v>18.754000000000001</v>
      </c>
      <c r="F66" s="113">
        <f t="shared" ref="F66:K66" si="13">F68</f>
        <v>17.053999999999998</v>
      </c>
      <c r="G66" s="113">
        <f t="shared" si="13"/>
        <v>13.414999999999999</v>
      </c>
      <c r="H66" s="113">
        <f t="shared" si="13"/>
        <v>0.25900000000000001</v>
      </c>
      <c r="I66" s="113">
        <f t="shared" si="13"/>
        <v>17</v>
      </c>
      <c r="J66" s="113">
        <f t="shared" si="13"/>
        <v>1.5680000000000001</v>
      </c>
      <c r="K66" s="113">
        <f t="shared" si="13"/>
        <v>0</v>
      </c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25">
      <c r="A67" s="318"/>
      <c r="B67" s="361" t="s">
        <v>83</v>
      </c>
      <c r="C67" s="361"/>
      <c r="D67" s="362"/>
      <c r="E67" s="104"/>
      <c r="F67" s="104"/>
      <c r="G67" s="104"/>
      <c r="H67" s="23"/>
      <c r="I67" s="104"/>
      <c r="J67" s="104"/>
      <c r="K67" s="104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5">
      <c r="A68" s="318"/>
      <c r="B68" s="355" t="s">
        <v>218</v>
      </c>
      <c r="C68" s="356"/>
      <c r="D68" s="357"/>
      <c r="E68" s="95">
        <v>18.754000000000001</v>
      </c>
      <c r="F68" s="95">
        <v>17.053999999999998</v>
      </c>
      <c r="G68" s="95">
        <v>13.414999999999999</v>
      </c>
      <c r="H68" s="96">
        <v>0.25900000000000001</v>
      </c>
      <c r="I68" s="95">
        <v>17</v>
      </c>
      <c r="J68" s="95">
        <v>1.5680000000000001</v>
      </c>
      <c r="K68" s="95">
        <v>0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25">
      <c r="A69" s="318"/>
      <c r="B69" s="321"/>
      <c r="C69" s="179"/>
      <c r="D69" s="319"/>
      <c r="E69" s="92"/>
      <c r="F69" s="92"/>
      <c r="G69" s="92"/>
      <c r="H69" s="108"/>
      <c r="I69" s="92"/>
      <c r="J69" s="92"/>
      <c r="K69" s="92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ht="33.75" customHeight="1" x14ac:dyDescent="0.25">
      <c r="A70" s="366" t="s">
        <v>228</v>
      </c>
      <c r="B70" s="367"/>
      <c r="C70" s="367"/>
      <c r="D70" s="368"/>
      <c r="E70" s="113">
        <f>E72</f>
        <v>0</v>
      </c>
      <c r="F70" s="113">
        <f t="shared" ref="F70:K70" si="14">F72</f>
        <v>0</v>
      </c>
      <c r="G70" s="113">
        <f t="shared" si="14"/>
        <v>0</v>
      </c>
      <c r="H70" s="113">
        <f t="shared" si="14"/>
        <v>0</v>
      </c>
      <c r="I70" s="113">
        <f t="shared" si="14"/>
        <v>6</v>
      </c>
      <c r="J70" s="113">
        <v>0.95199999999999996</v>
      </c>
      <c r="K70" s="113">
        <f t="shared" si="14"/>
        <v>0</v>
      </c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5">
      <c r="A71" s="318"/>
      <c r="B71" s="361"/>
      <c r="C71" s="361"/>
      <c r="D71" s="362"/>
      <c r="E71" s="104"/>
      <c r="F71" s="104"/>
      <c r="G71" s="104"/>
      <c r="H71" s="23"/>
      <c r="I71" s="104"/>
      <c r="J71" s="104"/>
      <c r="K71" s="10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ht="32.25" customHeight="1" thickBot="1" x14ac:dyDescent="0.3">
      <c r="A72" s="369" t="s">
        <v>229</v>
      </c>
      <c r="B72" s="370"/>
      <c r="C72" s="370"/>
      <c r="D72" s="371"/>
      <c r="E72" s="95">
        <v>0</v>
      </c>
      <c r="F72" s="95">
        <v>0</v>
      </c>
      <c r="G72" s="95">
        <v>0</v>
      </c>
      <c r="H72" s="96">
        <v>0</v>
      </c>
      <c r="I72" s="95">
        <v>6</v>
      </c>
      <c r="J72" s="95">
        <v>0.95199999999999996</v>
      </c>
      <c r="K72" s="95">
        <v>0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ht="36" customHeight="1" thickTop="1" thickBot="1" x14ac:dyDescent="0.3">
      <c r="A73" s="363" t="s">
        <v>163</v>
      </c>
      <c r="B73" s="364"/>
      <c r="C73" s="364"/>
      <c r="D73" s="365"/>
      <c r="E73" s="114">
        <f t="shared" ref="E73:K73" si="15">E7+E38+E53+E62+E66+E58+E70</f>
        <v>389.59300000000013</v>
      </c>
      <c r="F73" s="114">
        <f t="shared" si="15"/>
        <v>334.87100000000004</v>
      </c>
      <c r="G73" s="114">
        <f t="shared" si="15"/>
        <v>297.74600000000004</v>
      </c>
      <c r="H73" s="114">
        <f t="shared" si="15"/>
        <v>57.701999999999998</v>
      </c>
      <c r="I73" s="114">
        <f t="shared" si="15"/>
        <v>212.69</v>
      </c>
      <c r="J73" s="114">
        <f t="shared" si="15"/>
        <v>35.365999999999993</v>
      </c>
      <c r="K73" s="114">
        <f t="shared" si="15"/>
        <v>0.43000000000000005</v>
      </c>
      <c r="L73" s="20"/>
      <c r="M73" s="20"/>
      <c r="N73" s="33"/>
      <c r="O73" s="20"/>
      <c r="P73" s="20"/>
      <c r="Q73" s="20"/>
      <c r="R73" s="20"/>
      <c r="S73" s="20"/>
      <c r="T73" s="20"/>
      <c r="U73" s="20"/>
      <c r="V73" s="20"/>
    </row>
    <row r="74" spans="1:22" ht="12.75" customHeight="1" thickTop="1" x14ac:dyDescent="0.25">
      <c r="A74" s="21"/>
      <c r="B74" s="21"/>
      <c r="C74" s="21"/>
      <c r="D74" s="21"/>
      <c r="E74" s="20"/>
      <c r="F74" s="20"/>
      <c r="G74" s="20"/>
      <c r="H74" s="22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 ht="81.599999999999994" customHeight="1" x14ac:dyDescent="0.25">
      <c r="A75" s="360" t="s">
        <v>188</v>
      </c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x14ac:dyDescent="0.25">
      <c r="A76" s="21"/>
      <c r="B76" s="21"/>
      <c r="C76" s="21"/>
      <c r="D76" s="21"/>
      <c r="E76" s="20"/>
      <c r="F76" s="20"/>
      <c r="G76" s="20"/>
      <c r="H76" s="22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 x14ac:dyDescent="0.25">
      <c r="A77" s="21"/>
      <c r="B77" s="21"/>
      <c r="C77" s="21"/>
      <c r="D77" s="21"/>
      <c r="E77" s="20"/>
      <c r="F77" s="20"/>
      <c r="G77" s="20"/>
      <c r="H77" s="22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x14ac:dyDescent="0.25">
      <c r="A78" s="21"/>
      <c r="B78" s="21"/>
      <c r="C78" s="21"/>
      <c r="D78" s="21"/>
      <c r="E78" s="20"/>
      <c r="F78" s="20"/>
      <c r="G78" s="20"/>
      <c r="H78" s="22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 x14ac:dyDescent="0.25">
      <c r="A79" s="21"/>
      <c r="B79" s="21"/>
      <c r="C79" s="21"/>
      <c r="D79" s="21"/>
      <c r="E79" s="20"/>
      <c r="F79" s="20"/>
      <c r="G79" s="20"/>
      <c r="H79" s="22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 x14ac:dyDescent="0.25">
      <c r="A80" s="21"/>
      <c r="B80" s="21"/>
      <c r="C80" s="21"/>
      <c r="D80" s="21"/>
      <c r="E80" s="20"/>
      <c r="F80" s="20"/>
      <c r="G80" s="20"/>
      <c r="H80" s="22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x14ac:dyDescent="0.25">
      <c r="A81" s="21"/>
      <c r="B81" s="21"/>
      <c r="C81" s="21"/>
      <c r="D81" s="21"/>
      <c r="E81" s="20"/>
      <c r="F81" s="20"/>
      <c r="G81" s="20"/>
      <c r="H81" s="22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x14ac:dyDescent="0.25">
      <c r="A82" s="21"/>
      <c r="B82" s="21"/>
      <c r="C82" s="21"/>
      <c r="D82" s="21"/>
      <c r="E82" s="20"/>
      <c r="F82" s="20"/>
      <c r="G82" s="20"/>
      <c r="H82" s="22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x14ac:dyDescent="0.25">
      <c r="A83" s="21"/>
      <c r="B83" s="21"/>
      <c r="C83" s="21"/>
      <c r="D83" s="21"/>
      <c r="E83" s="20"/>
      <c r="F83" s="20"/>
      <c r="G83" s="20"/>
      <c r="H83" s="22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x14ac:dyDescent="0.25">
      <c r="A84" s="21"/>
      <c r="B84" s="21"/>
      <c r="C84" s="21"/>
      <c r="D84" s="21"/>
      <c r="E84" s="20"/>
      <c r="F84" s="20"/>
      <c r="G84" s="20"/>
      <c r="H84" s="22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x14ac:dyDescent="0.25">
      <c r="A85" s="21"/>
      <c r="B85" s="21"/>
      <c r="C85" s="21"/>
      <c r="D85" s="21"/>
      <c r="E85" s="20"/>
      <c r="F85" s="20"/>
      <c r="G85" s="20"/>
      <c r="H85" s="22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x14ac:dyDescent="0.25">
      <c r="A86" s="21"/>
      <c r="B86" s="21"/>
      <c r="C86" s="21"/>
      <c r="D86" s="21"/>
      <c r="E86" s="20"/>
      <c r="F86" s="20"/>
      <c r="G86" s="20"/>
      <c r="H86" s="22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  <row r="87" spans="1:22" x14ac:dyDescent="0.25">
      <c r="A87" s="21"/>
      <c r="B87" s="21"/>
      <c r="C87" s="21"/>
      <c r="D87" s="21"/>
      <c r="E87" s="20"/>
      <c r="F87" s="20"/>
      <c r="G87" s="20"/>
      <c r="H87" s="22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</row>
  </sheetData>
  <mergeCells count="67">
    <mergeCell ref="B13:D13"/>
    <mergeCell ref="F1:K1"/>
    <mergeCell ref="A3:K3"/>
    <mergeCell ref="A4:K4"/>
    <mergeCell ref="J5:K5"/>
    <mergeCell ref="A6:D6"/>
    <mergeCell ref="A7:D7"/>
    <mergeCell ref="A8:D8"/>
    <mergeCell ref="B9:D9"/>
    <mergeCell ref="B10:D10"/>
    <mergeCell ref="B11:D11"/>
    <mergeCell ref="B12:D12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8:D38"/>
    <mergeCell ref="A26:D26"/>
    <mergeCell ref="A27:D27"/>
    <mergeCell ref="A28:D28"/>
    <mergeCell ref="A29:D29"/>
    <mergeCell ref="A30:D30"/>
    <mergeCell ref="A31:D31"/>
    <mergeCell ref="A32:D32"/>
    <mergeCell ref="B33:D33"/>
    <mergeCell ref="A35:D35"/>
    <mergeCell ref="B36:D36"/>
    <mergeCell ref="B37:D37"/>
    <mergeCell ref="A53:D53"/>
    <mergeCell ref="B39:D39"/>
    <mergeCell ref="A40:D40"/>
    <mergeCell ref="B41:D41"/>
    <mergeCell ref="A42:D42"/>
    <mergeCell ref="B43:D43"/>
    <mergeCell ref="A44:D44"/>
    <mergeCell ref="A45:D45"/>
    <mergeCell ref="A46:D46"/>
    <mergeCell ref="A49:D49"/>
    <mergeCell ref="B50:D50"/>
    <mergeCell ref="A51:D51"/>
    <mergeCell ref="A66:D66"/>
    <mergeCell ref="A54:D54"/>
    <mergeCell ref="A55:D55"/>
    <mergeCell ref="A56:D56"/>
    <mergeCell ref="A57:D57"/>
    <mergeCell ref="A58:D58"/>
    <mergeCell ref="B59:D59"/>
    <mergeCell ref="B60:D60"/>
    <mergeCell ref="B61:D61"/>
    <mergeCell ref="A62:D62"/>
    <mergeCell ref="B63:D63"/>
    <mergeCell ref="B64:D64"/>
    <mergeCell ref="A75:K75"/>
    <mergeCell ref="B67:D67"/>
    <mergeCell ref="B68:D68"/>
    <mergeCell ref="A70:D70"/>
    <mergeCell ref="B71:D71"/>
    <mergeCell ref="A72:D72"/>
    <mergeCell ref="A73:D73"/>
  </mergeCells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1" manualBreakCount="1"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Диагностика (2)</vt:lpstr>
      <vt:lpstr>Аналит.отчет!Заголовки_для_печати</vt:lpstr>
      <vt:lpstr>Диагностика!Заголовки_для_печати</vt:lpstr>
      <vt:lpstr>'Диагностика (2)'!Заголовки_для_печати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'Диагностика (2)'!Область_печати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BairovaOA</cp:lastModifiedBy>
  <cp:lastPrinted>2024-05-02T08:49:11Z</cp:lastPrinted>
  <dcterms:created xsi:type="dcterms:W3CDTF">2006-03-06T08:26:24Z</dcterms:created>
  <dcterms:modified xsi:type="dcterms:W3CDTF">2024-05-02T08:57:11Z</dcterms:modified>
</cp:coreProperties>
</file>